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anna.maugeri\Desktop\"/>
    </mc:Choice>
  </mc:AlternateContent>
  <xr:revisionPtr revIDLastSave="0" documentId="8_{92DA6DDB-ED87-42EC-8D5E-83677B40E58B}" xr6:coauthVersionLast="47" xr6:coauthVersionMax="47" xr10:uidLastSave="{00000000-0000-0000-0000-000000000000}"/>
  <bookViews>
    <workbookView xWindow="-108" yWindow="-108" windowWidth="23256" windowHeight="12456" xr2:uid="{DEC6530B-EA3C-1648-9328-329D6E3A509A}"/>
  </bookViews>
  <sheets>
    <sheet name="gas" sheetId="1" r:id="rId1"/>
    <sheet name="chloroform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T19" i="2" l="1"/>
  <c r="T18" i="2"/>
  <c r="T17" i="2"/>
  <c r="T16" i="2"/>
  <c r="S19" i="2"/>
  <c r="S18" i="2"/>
  <c r="S17" i="2"/>
  <c r="S16" i="2"/>
  <c r="T14" i="2"/>
  <c r="T13" i="2"/>
  <c r="T12" i="2"/>
  <c r="T11" i="2"/>
  <c r="S14" i="2"/>
  <c r="S13" i="2"/>
  <c r="S12" i="2"/>
  <c r="S11" i="2"/>
  <c r="R19" i="2"/>
  <c r="R18" i="2"/>
  <c r="R17" i="2"/>
  <c r="R16" i="2"/>
  <c r="R14" i="2"/>
  <c r="R13" i="2"/>
  <c r="R12" i="2"/>
  <c r="R11" i="2"/>
  <c r="Q19" i="2"/>
  <c r="Q18" i="2"/>
  <c r="Q17" i="2"/>
  <c r="Q16" i="2"/>
  <c r="Q14" i="2"/>
  <c r="Q13" i="2"/>
  <c r="Q12" i="2"/>
  <c r="Q11" i="2"/>
  <c r="L13" i="2"/>
  <c r="E51" i="2"/>
  <c r="D51" i="2"/>
  <c r="D48" i="2"/>
  <c r="E47" i="2"/>
  <c r="D47" i="2"/>
  <c r="D46" i="2"/>
  <c r="E41" i="2"/>
  <c r="D41" i="2"/>
  <c r="D38" i="2"/>
  <c r="E37" i="2"/>
  <c r="D37" i="2"/>
  <c r="D36" i="2"/>
  <c r="E33" i="2"/>
  <c r="D33" i="2"/>
  <c r="D32" i="2"/>
  <c r="D56" i="2"/>
  <c r="E55" i="2"/>
  <c r="D55" i="2"/>
  <c r="D54" i="2"/>
  <c r="C57" i="2"/>
  <c r="L57" i="2" s="1"/>
  <c r="C56" i="2"/>
  <c r="L56" i="2" s="1"/>
  <c r="C55" i="2"/>
  <c r="L55" i="2" s="1"/>
  <c r="C54" i="2"/>
  <c r="L54" i="2" s="1"/>
  <c r="C53" i="2"/>
  <c r="E53" i="2" s="1"/>
  <c r="C52" i="2"/>
  <c r="D52" i="2" s="1"/>
  <c r="C51" i="2"/>
  <c r="C50" i="2"/>
  <c r="E50" i="2" s="1"/>
  <c r="C49" i="2"/>
  <c r="E49" i="2" s="1"/>
  <c r="C48" i="2"/>
  <c r="E48" i="2" s="1"/>
  <c r="C47" i="2"/>
  <c r="C46" i="2"/>
  <c r="E46" i="2" s="1"/>
  <c r="C43" i="2"/>
  <c r="E43" i="2" s="1"/>
  <c r="C42" i="2"/>
  <c r="L42" i="2" s="1"/>
  <c r="C41" i="2"/>
  <c r="L41" i="2" s="1"/>
  <c r="C40" i="2"/>
  <c r="E40" i="2" s="1"/>
  <c r="C39" i="2"/>
  <c r="E39" i="2" s="1"/>
  <c r="C38" i="2"/>
  <c r="E38" i="2" s="1"/>
  <c r="C37" i="2"/>
  <c r="C36" i="2"/>
  <c r="E36" i="2" s="1"/>
  <c r="C35" i="2"/>
  <c r="E35" i="2" s="1"/>
  <c r="C34" i="2"/>
  <c r="E34" i="2" s="1"/>
  <c r="C32" i="2"/>
  <c r="E32" i="2" s="1"/>
  <c r="C33" i="2"/>
  <c r="O58" i="1"/>
  <c r="N58" i="1"/>
  <c r="M58" i="1"/>
  <c r="O44" i="1"/>
  <c r="N44" i="1"/>
  <c r="M44" i="1"/>
  <c r="O30" i="1"/>
  <c r="N30" i="1"/>
  <c r="M30" i="1"/>
  <c r="O16" i="1"/>
  <c r="N16" i="1"/>
  <c r="M16" i="1"/>
  <c r="O57" i="1"/>
  <c r="N57" i="1"/>
  <c r="M57" i="1"/>
  <c r="O56" i="1"/>
  <c r="N56" i="1"/>
  <c r="M56" i="1"/>
  <c r="O55" i="1"/>
  <c r="N55" i="1"/>
  <c r="M55" i="1"/>
  <c r="O54" i="1"/>
  <c r="N54" i="1"/>
  <c r="M54" i="1"/>
  <c r="O53" i="1"/>
  <c r="N53" i="1"/>
  <c r="M53" i="1"/>
  <c r="O52" i="1"/>
  <c r="N52" i="1"/>
  <c r="M52" i="1"/>
  <c r="O51" i="1"/>
  <c r="N51" i="1"/>
  <c r="M51" i="1"/>
  <c r="O50" i="1"/>
  <c r="N50" i="1"/>
  <c r="M50" i="1"/>
  <c r="O49" i="1"/>
  <c r="N49" i="1"/>
  <c r="M49" i="1"/>
  <c r="O48" i="1"/>
  <c r="N48" i="1"/>
  <c r="M48" i="1"/>
  <c r="O47" i="1"/>
  <c r="N47" i="1"/>
  <c r="M47" i="1"/>
  <c r="O46" i="1"/>
  <c r="N46" i="1"/>
  <c r="M46" i="1"/>
  <c r="O43" i="1"/>
  <c r="N43" i="1"/>
  <c r="M43" i="1"/>
  <c r="O42" i="1"/>
  <c r="N42" i="1"/>
  <c r="M42" i="1"/>
  <c r="O41" i="1"/>
  <c r="N41" i="1"/>
  <c r="M41" i="1"/>
  <c r="O40" i="1"/>
  <c r="N40" i="1"/>
  <c r="M40" i="1"/>
  <c r="O39" i="1"/>
  <c r="N39" i="1"/>
  <c r="M39" i="1"/>
  <c r="O38" i="1"/>
  <c r="N38" i="1"/>
  <c r="M38" i="1"/>
  <c r="O37" i="1"/>
  <c r="N37" i="1"/>
  <c r="M37" i="1"/>
  <c r="O36" i="1"/>
  <c r="N36" i="1"/>
  <c r="M36" i="1"/>
  <c r="O35" i="1"/>
  <c r="N35" i="1"/>
  <c r="M35" i="1"/>
  <c r="O34" i="1"/>
  <c r="N34" i="1"/>
  <c r="M34" i="1"/>
  <c r="O33" i="1"/>
  <c r="N33" i="1"/>
  <c r="M33" i="1"/>
  <c r="O32" i="1"/>
  <c r="N32" i="1"/>
  <c r="M32" i="1"/>
  <c r="O29" i="1"/>
  <c r="N29" i="1"/>
  <c r="M29" i="1"/>
  <c r="O28" i="1"/>
  <c r="N28" i="1"/>
  <c r="M28" i="1"/>
  <c r="O27" i="1"/>
  <c r="N27" i="1"/>
  <c r="M27" i="1"/>
  <c r="O26" i="1"/>
  <c r="N26" i="1"/>
  <c r="M26" i="1"/>
  <c r="O25" i="1"/>
  <c r="N25" i="1"/>
  <c r="M25" i="1"/>
  <c r="O24" i="1"/>
  <c r="N24" i="1"/>
  <c r="M24" i="1"/>
  <c r="O23" i="1"/>
  <c r="N23" i="1"/>
  <c r="M23" i="1"/>
  <c r="O22" i="1"/>
  <c r="N22" i="1"/>
  <c r="M22" i="1"/>
  <c r="O21" i="1"/>
  <c r="N21" i="1"/>
  <c r="M21" i="1"/>
  <c r="O20" i="1"/>
  <c r="N20" i="1"/>
  <c r="M20" i="1"/>
  <c r="O19" i="1"/>
  <c r="N19" i="1"/>
  <c r="M19" i="1"/>
  <c r="O18" i="1"/>
  <c r="N18" i="1"/>
  <c r="M18" i="1"/>
  <c r="M4" i="1"/>
  <c r="O15" i="1"/>
  <c r="N15" i="1"/>
  <c r="O14" i="1"/>
  <c r="N14" i="1"/>
  <c r="O13" i="1"/>
  <c r="N13" i="1"/>
  <c r="O12" i="1"/>
  <c r="N12" i="1"/>
  <c r="O11" i="1"/>
  <c r="N11" i="1"/>
  <c r="O10" i="1"/>
  <c r="N10" i="1"/>
  <c r="O9" i="1"/>
  <c r="N9" i="1"/>
  <c r="O8" i="1"/>
  <c r="N8" i="1"/>
  <c r="O7" i="1"/>
  <c r="N7" i="1"/>
  <c r="O6" i="1"/>
  <c r="N6" i="1"/>
  <c r="O5" i="1"/>
  <c r="N5" i="1"/>
  <c r="O4" i="1"/>
  <c r="N4" i="1"/>
  <c r="M15" i="1"/>
  <c r="M14" i="1"/>
  <c r="M13" i="1"/>
  <c r="M12" i="1"/>
  <c r="M11" i="1"/>
  <c r="M10" i="1"/>
  <c r="M9" i="1"/>
  <c r="M8" i="1"/>
  <c r="M7" i="1"/>
  <c r="M6" i="1"/>
  <c r="M5" i="1"/>
  <c r="E29" i="2"/>
  <c r="D29" i="2"/>
  <c r="E28" i="2"/>
  <c r="D28" i="2"/>
  <c r="D24" i="2"/>
  <c r="D22" i="2"/>
  <c r="E21" i="2"/>
  <c r="D21" i="2"/>
  <c r="E20" i="2"/>
  <c r="D20" i="2"/>
  <c r="D15" i="2"/>
  <c r="C15" i="2"/>
  <c r="L15" i="2" s="1"/>
  <c r="C14" i="2"/>
  <c r="L14" i="2" s="1"/>
  <c r="C13" i="2"/>
  <c r="E13" i="2" s="1"/>
  <c r="C12" i="2"/>
  <c r="D12" i="2" s="1"/>
  <c r="C29" i="2"/>
  <c r="L29" i="2" s="1"/>
  <c r="C28" i="2"/>
  <c r="L28" i="2" s="1"/>
  <c r="C27" i="2"/>
  <c r="E27" i="2" s="1"/>
  <c r="C26" i="2"/>
  <c r="D26" i="2" s="1"/>
  <c r="C25" i="2"/>
  <c r="D25" i="2" s="1"/>
  <c r="C24" i="2"/>
  <c r="E24" i="2" s="1"/>
  <c r="C23" i="2"/>
  <c r="E23" i="2" s="1"/>
  <c r="C22" i="2"/>
  <c r="E22" i="2" s="1"/>
  <c r="C21" i="2"/>
  <c r="C20" i="2"/>
  <c r="C19" i="2"/>
  <c r="E19" i="2" s="1"/>
  <c r="C18" i="2"/>
  <c r="D18" i="2" s="1"/>
  <c r="C11" i="2"/>
  <c r="D11" i="2" s="1"/>
  <c r="C10" i="2"/>
  <c r="E10" i="2" s="1"/>
  <c r="C9" i="2"/>
  <c r="C8" i="2"/>
  <c r="E8" i="2" s="1"/>
  <c r="C7" i="2"/>
  <c r="C6" i="2"/>
  <c r="E6" i="2" s="1"/>
  <c r="C5" i="2"/>
  <c r="E5" i="2" s="1"/>
  <c r="C4" i="2"/>
  <c r="E4" i="2" s="1"/>
  <c r="K68" i="1"/>
  <c r="K69" i="1"/>
  <c r="K70" i="1"/>
  <c r="K71" i="1"/>
  <c r="I71" i="1"/>
  <c r="H71" i="1"/>
  <c r="I70" i="1"/>
  <c r="H70" i="1"/>
  <c r="I69" i="1"/>
  <c r="H69" i="1"/>
  <c r="I68" i="1"/>
  <c r="H68" i="1"/>
  <c r="I67" i="1"/>
  <c r="H67" i="1"/>
  <c r="I66" i="1"/>
  <c r="H66" i="1"/>
  <c r="I65" i="1"/>
  <c r="H65" i="1"/>
  <c r="I64" i="1"/>
  <c r="H64" i="1"/>
  <c r="I63" i="1"/>
  <c r="H63" i="1"/>
  <c r="I62" i="1"/>
  <c r="H62" i="1"/>
  <c r="I61" i="1"/>
  <c r="H61" i="1"/>
  <c r="I60" i="1"/>
  <c r="H60" i="1"/>
  <c r="D33" i="1"/>
  <c r="D52" i="1"/>
  <c r="E51" i="1"/>
  <c r="D51" i="1"/>
  <c r="C57" i="1"/>
  <c r="E57" i="1" s="1"/>
  <c r="C56" i="1"/>
  <c r="E56" i="1" s="1"/>
  <c r="C55" i="1"/>
  <c r="E55" i="1" s="1"/>
  <c r="C54" i="1"/>
  <c r="E54" i="1" s="1"/>
  <c r="C53" i="1"/>
  <c r="D53" i="1" s="1"/>
  <c r="C52" i="1"/>
  <c r="E52" i="1" s="1"/>
  <c r="C51" i="1"/>
  <c r="C50" i="1"/>
  <c r="D50" i="1" s="1"/>
  <c r="C49" i="1"/>
  <c r="E49" i="1" s="1"/>
  <c r="C48" i="1"/>
  <c r="D48" i="1" s="1"/>
  <c r="C46" i="1"/>
  <c r="E46" i="1" s="1"/>
  <c r="C47" i="1"/>
  <c r="E47" i="1" s="1"/>
  <c r="C43" i="1"/>
  <c r="D43" i="1" s="1"/>
  <c r="C42" i="1"/>
  <c r="E42" i="1" s="1"/>
  <c r="C41" i="1"/>
  <c r="E41" i="1" s="1"/>
  <c r="C40" i="1"/>
  <c r="E40" i="1" s="1"/>
  <c r="C39" i="1"/>
  <c r="E39" i="1" s="1"/>
  <c r="C38" i="1"/>
  <c r="D38" i="1" s="1"/>
  <c r="C37" i="1"/>
  <c r="E37" i="1" s="1"/>
  <c r="C36" i="1"/>
  <c r="E36" i="1" s="1"/>
  <c r="C35" i="1"/>
  <c r="E35" i="1" s="1"/>
  <c r="C34" i="1"/>
  <c r="E34" i="1" s="1"/>
  <c r="C32" i="1"/>
  <c r="E32" i="1" s="1"/>
  <c r="C33" i="1"/>
  <c r="E33" i="1" s="1"/>
  <c r="C29" i="1"/>
  <c r="E29" i="1" s="1"/>
  <c r="C28" i="1"/>
  <c r="K28" i="1" s="1"/>
  <c r="C27" i="1"/>
  <c r="D27" i="1" s="1"/>
  <c r="C26" i="1"/>
  <c r="C25" i="1"/>
  <c r="E25" i="1" s="1"/>
  <c r="C24" i="1"/>
  <c r="E24" i="1" s="1"/>
  <c r="C23" i="1"/>
  <c r="D23" i="1" s="1"/>
  <c r="C22" i="1"/>
  <c r="E22" i="1" s="1"/>
  <c r="C21" i="1"/>
  <c r="E21" i="1" s="1"/>
  <c r="C20" i="1"/>
  <c r="E20" i="1" s="1"/>
  <c r="C18" i="1"/>
  <c r="E18" i="1" s="1"/>
  <c r="C19" i="1"/>
  <c r="E19" i="1" s="1"/>
  <c r="D4" i="1"/>
  <c r="C15" i="1"/>
  <c r="C14" i="1"/>
  <c r="C13" i="1"/>
  <c r="C12" i="1"/>
  <c r="E12" i="1" s="1"/>
  <c r="C11" i="1"/>
  <c r="E11" i="1" s="1"/>
  <c r="C10" i="1"/>
  <c r="E10" i="1" s="1"/>
  <c r="C9" i="1"/>
  <c r="E9" i="1" s="1"/>
  <c r="C8" i="1"/>
  <c r="D8" i="1" s="1"/>
  <c r="C7" i="1"/>
  <c r="D7" i="1" s="1"/>
  <c r="C6" i="1"/>
  <c r="D6" i="1" s="1"/>
  <c r="C5" i="1"/>
  <c r="D5" i="1" s="1"/>
  <c r="C4" i="1"/>
  <c r="E4" i="1" s="1"/>
  <c r="E15" i="2" l="1"/>
  <c r="D14" i="2"/>
  <c r="D40" i="2"/>
  <c r="D50" i="2"/>
  <c r="L12" i="2"/>
  <c r="L40" i="2"/>
  <c r="E14" i="2"/>
  <c r="E54" i="2"/>
  <c r="D34" i="2"/>
  <c r="D42" i="2"/>
  <c r="E12" i="2"/>
  <c r="E18" i="2"/>
  <c r="E26" i="2"/>
  <c r="E56" i="2"/>
  <c r="E42" i="2"/>
  <c r="E52" i="2"/>
  <c r="L27" i="2"/>
  <c r="E25" i="2"/>
  <c r="L26" i="2"/>
  <c r="D13" i="2"/>
  <c r="D19" i="2"/>
  <c r="D23" i="2"/>
  <c r="D27" i="2"/>
  <c r="D57" i="2"/>
  <c r="D35" i="2"/>
  <c r="D39" i="2"/>
  <c r="D43" i="2"/>
  <c r="D49" i="2"/>
  <c r="D53" i="2"/>
  <c r="L43" i="2"/>
  <c r="K43" i="2"/>
  <c r="E57" i="2"/>
  <c r="K26" i="1"/>
  <c r="E38" i="1"/>
  <c r="D9" i="1"/>
  <c r="D39" i="1"/>
  <c r="D11" i="1"/>
  <c r="K13" i="1"/>
  <c r="E48" i="1"/>
  <c r="D34" i="1"/>
  <c r="K14" i="1"/>
  <c r="E28" i="1"/>
  <c r="D49" i="1"/>
  <c r="D37" i="1"/>
  <c r="K29" i="1"/>
  <c r="D10" i="1"/>
  <c r="D12" i="1"/>
  <c r="K15" i="1"/>
  <c r="E50" i="1"/>
  <c r="E7" i="1"/>
  <c r="E5" i="1"/>
  <c r="E13" i="1"/>
  <c r="D47" i="1"/>
  <c r="K27" i="1"/>
  <c r="E6" i="1"/>
  <c r="E14" i="1"/>
  <c r="E8" i="1"/>
  <c r="K54" i="1"/>
  <c r="D35" i="1"/>
  <c r="D14" i="1"/>
  <c r="E53" i="1"/>
  <c r="K56" i="1"/>
  <c r="E15" i="1"/>
  <c r="K12" i="1"/>
  <c r="D13" i="1"/>
  <c r="K55" i="1"/>
  <c r="D15" i="1"/>
  <c r="E26" i="1"/>
  <c r="D46" i="1"/>
  <c r="D32" i="1"/>
  <c r="D36" i="1"/>
  <c r="E43" i="1"/>
  <c r="K57" i="1"/>
  <c r="D40" i="1"/>
  <c r="K42" i="1"/>
  <c r="K43" i="1"/>
  <c r="D42" i="1"/>
  <c r="K40" i="1"/>
  <c r="K41" i="1"/>
  <c r="D41" i="1"/>
  <c r="K55" i="2"/>
  <c r="K54" i="2"/>
  <c r="K57" i="2"/>
  <c r="K40" i="2"/>
  <c r="K41" i="2"/>
  <c r="K26" i="2"/>
  <c r="K27" i="2"/>
  <c r="K28" i="2"/>
  <c r="K29" i="2"/>
  <c r="K56" i="2"/>
  <c r="K42" i="2"/>
  <c r="D6" i="2"/>
  <c r="K14" i="2"/>
  <c r="K12" i="2"/>
  <c r="D4" i="2"/>
  <c r="E11" i="2"/>
  <c r="E9" i="2"/>
  <c r="K15" i="2"/>
  <c r="K13" i="2"/>
  <c r="D9" i="2"/>
  <c r="D7" i="2"/>
  <c r="E7" i="2"/>
  <c r="D10" i="2"/>
  <c r="D5" i="2"/>
  <c r="D8" i="2"/>
  <c r="D54" i="1"/>
  <c r="D55" i="1"/>
  <c r="D56" i="1"/>
  <c r="D57" i="1"/>
  <c r="D24" i="1"/>
  <c r="D19" i="1"/>
  <c r="E27" i="1"/>
  <c r="D18" i="1"/>
  <c r="E23" i="1"/>
  <c r="D26" i="1"/>
  <c r="D22" i="1"/>
  <c r="D25" i="1"/>
  <c r="D21" i="1"/>
  <c r="D29" i="1"/>
  <c r="D20" i="1"/>
  <c r="D28" i="1"/>
</calcChain>
</file>

<file path=xl/sharedStrings.xml><?xml version="1.0" encoding="utf-8"?>
<sst xmlns="http://schemas.openxmlformats.org/spreadsheetml/2006/main" count="257" uniqueCount="44">
  <si>
    <t>E’</t>
  </si>
  <si>
    <t>E’’</t>
  </si>
  <si>
    <r>
      <t>Z</t>
    </r>
    <r>
      <rPr>
        <b/>
        <vertAlign val="subscript"/>
        <sz val="10"/>
        <color rgb="FF000000"/>
        <rFont val="Arial"/>
        <family val="2"/>
      </rPr>
      <t>A</t>
    </r>
    <r>
      <rPr>
        <b/>
        <sz val="10"/>
        <color rgb="FF000000"/>
        <rFont val="Arial"/>
        <family val="2"/>
      </rPr>
      <t>’</t>
    </r>
  </si>
  <si>
    <r>
      <t>Z</t>
    </r>
    <r>
      <rPr>
        <b/>
        <vertAlign val="subscript"/>
        <sz val="10"/>
        <color rgb="FF000000"/>
        <rFont val="Arial"/>
        <family val="2"/>
      </rPr>
      <t>A</t>
    </r>
    <r>
      <rPr>
        <b/>
        <sz val="10"/>
        <color rgb="FF000000"/>
        <rFont val="Arial"/>
        <family val="2"/>
      </rPr>
      <t>’’</t>
    </r>
  </si>
  <si>
    <r>
      <t>Z</t>
    </r>
    <r>
      <rPr>
        <b/>
        <vertAlign val="subscript"/>
        <sz val="10"/>
        <color rgb="FF000000"/>
        <rFont val="Arial"/>
        <family val="2"/>
      </rPr>
      <t>A</t>
    </r>
    <r>
      <rPr>
        <b/>
        <sz val="10"/>
        <color rgb="FF000000"/>
        <rFont val="Arial"/>
        <family val="2"/>
      </rPr>
      <t>’’’</t>
    </r>
  </si>
  <si>
    <r>
      <t>Z</t>
    </r>
    <r>
      <rPr>
        <b/>
        <vertAlign val="subscript"/>
        <sz val="10"/>
        <color rgb="FF000000"/>
        <rFont val="Arial"/>
        <family val="2"/>
      </rPr>
      <t>B</t>
    </r>
    <r>
      <rPr>
        <b/>
        <sz val="10"/>
        <color rgb="FF000000"/>
        <rFont val="Arial"/>
        <family val="2"/>
      </rPr>
      <t>’</t>
    </r>
  </si>
  <si>
    <r>
      <t>Z</t>
    </r>
    <r>
      <rPr>
        <b/>
        <vertAlign val="subscript"/>
        <sz val="10"/>
        <color rgb="FF000000"/>
        <rFont val="Arial"/>
        <family val="2"/>
      </rPr>
      <t>B</t>
    </r>
    <r>
      <rPr>
        <b/>
        <sz val="10"/>
        <color rgb="FF000000"/>
        <rFont val="Arial"/>
        <family val="2"/>
      </rPr>
      <t>’’</t>
    </r>
  </si>
  <si>
    <r>
      <t>Z</t>
    </r>
    <r>
      <rPr>
        <b/>
        <vertAlign val="subscript"/>
        <sz val="10"/>
        <color rgb="FF000000"/>
        <rFont val="Arial"/>
        <family val="2"/>
      </rPr>
      <t>B</t>
    </r>
    <r>
      <rPr>
        <b/>
        <sz val="10"/>
        <color rgb="FF000000"/>
        <rFont val="Arial"/>
        <family val="2"/>
      </rPr>
      <t>’’’</t>
    </r>
  </si>
  <si>
    <t>TS Za 90</t>
  </si>
  <si>
    <t>TS Za 263</t>
  </si>
  <si>
    <t>TS Zb  98</t>
  </si>
  <si>
    <t>BHHLYP gas</t>
  </si>
  <si>
    <t>Ene S0 (ev)</t>
  </si>
  <si>
    <t>S1</t>
  </si>
  <si>
    <t>S2</t>
  </si>
  <si>
    <t>f1</t>
  </si>
  <si>
    <t>f2</t>
  </si>
  <si>
    <t>BPE0 gas</t>
  </si>
  <si>
    <t>M06-2X gas</t>
  </si>
  <si>
    <t>CASPT2 gas</t>
  </si>
  <si>
    <t>TS Zb 263</t>
  </si>
  <si>
    <t xml:space="preserve">BHHLYP </t>
  </si>
  <si>
    <t>M06-2X</t>
  </si>
  <si>
    <t>Z-&gt;E barrier</t>
  </si>
  <si>
    <t>wB97XD</t>
  </si>
  <si>
    <t>wB97XD gas</t>
  </si>
  <si>
    <t>PBE0-D3BJ PCM optimized geometry</t>
  </si>
  <si>
    <t>note</t>
  </si>
  <si>
    <t>wB97XD PCM optimized geometry</t>
  </si>
  <si>
    <t>M06-2X PCM optimized geometry</t>
  </si>
  <si>
    <t>error S0</t>
  </si>
  <si>
    <t>error S1</t>
  </si>
  <si>
    <t>error S2</t>
  </si>
  <si>
    <t>All calculation performed at PBE0-D3BJ PCM optimized geometries</t>
  </si>
  <si>
    <t>E-&gt;Z barrier</t>
  </si>
  <si>
    <t>BHHLYP</t>
  </si>
  <si>
    <t>PBE0</t>
  </si>
  <si>
    <t>PBE0-D3BJ</t>
  </si>
  <si>
    <t>Z-&gt;E barrier (kcal/mol)</t>
  </si>
  <si>
    <t>E-&gt;Z barrier (kcal/mol)</t>
  </si>
  <si>
    <t>TS Za +</t>
  </si>
  <si>
    <t>TS Za -</t>
  </si>
  <si>
    <t>TS Zb  +</t>
  </si>
  <si>
    <t>TS Zb 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</si>
</sst>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00"/>
    <numFmt numFmtId="165" formatCode="0.000"/>
  </numFmts>
  <fonts count="5" x14ac:knownFonts="1">
    <font>
      <sz val="12"/>
      <color theme="1"/>
      <name val="Aptos Narrow"/>
      <family val="2"/>
      <scheme val="minor"/>
    </font>
    <font>
      <b/>
      <sz val="10"/>
      <color rgb="FF000000"/>
      <name val="Arial"/>
      <family val="2"/>
    </font>
    <font>
      <b/>
      <vertAlign val="subscript"/>
      <sz val="10"/>
      <color rgb="FF000000"/>
      <name val="Arial"/>
      <family val="2"/>
    </font>
    <font>
      <sz val="10"/>
      <color rgb="FF000000"/>
      <name val="Arial"/>
      <family val="2"/>
    </font>
    <font>
      <sz val="10"/>
      <color theme="1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ADADAD"/>
        <bgColor indexed="64"/>
      </patternFill>
    </fill>
    <fill>
      <patternFill patternType="solid">
        <fgColor rgb="FFA5C9EB"/>
        <bgColor indexed="64"/>
      </patternFill>
    </fill>
    <fill>
      <patternFill patternType="solid">
        <fgColor rgb="FFFFAB97"/>
        <bgColor indexed="64"/>
      </patternFill>
    </fill>
  </fills>
  <borders count="3">
    <border>
      <left/>
      <right/>
      <top/>
      <bottom/>
      <diagonal/>
    </border>
    <border>
      <left/>
      <right style="medium">
        <color indexed="64"/>
      </right>
      <top style="thick">
        <color indexed="64"/>
      </top>
      <bottom/>
      <diagonal/>
    </border>
    <border>
      <left/>
      <right style="medium">
        <color indexed="64"/>
      </right>
      <top/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3" borderId="2" xfId="0" applyFont="1" applyFill="1" applyBorder="1" applyAlignment="1">
      <alignment horizontal="center" vertical="center" wrapText="1"/>
    </xf>
    <xf numFmtId="0" fontId="1" fillId="4" borderId="2" xfId="0" applyFont="1" applyFill="1" applyBorder="1" applyAlignment="1">
      <alignment horizontal="center" vertical="center" wrapText="1"/>
    </xf>
    <xf numFmtId="165" fontId="0" fillId="0" borderId="0" xfId="0" applyNumberFormat="1"/>
    <xf numFmtId="164" fontId="3" fillId="0" borderId="0" xfId="0" applyNumberFormat="1" applyFont="1"/>
    <xf numFmtId="0" fontId="4" fillId="0" borderId="0" xfId="0" applyFont="1"/>
    <xf numFmtId="2" fontId="4" fillId="0" borderId="0" xfId="0" applyNumberFormat="1" applyFont="1"/>
    <xf numFmtId="2" fontId="0" fillId="0" borderId="0" xfId="0" applyNumberFormat="1"/>
    <xf numFmtId="1" fontId="0" fillId="0" borderId="0" xfId="0" applyNumberFormat="1"/>
    <xf numFmtId="0" fontId="0" fillId="0" borderId="0" xfId="0" applyAlignment="1">
      <alignment horizontal="center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611093-C825-104F-8098-A48DD3525332}">
  <dimension ref="A1:O71"/>
  <sheetViews>
    <sheetView tabSelected="1" workbookViewId="0">
      <selection activeCell="A16" sqref="A16"/>
    </sheetView>
  </sheetViews>
  <sheetFormatPr defaultColWidth="11.19921875" defaultRowHeight="15.6" x14ac:dyDescent="0.3"/>
  <cols>
    <col min="2" max="2" width="19.5" customWidth="1"/>
  </cols>
  <sheetData>
    <row r="1" spans="1:15" x14ac:dyDescent="0.3">
      <c r="B1" t="s">
        <v>33</v>
      </c>
    </row>
    <row r="3" spans="1:15" ht="16.2" thickBot="1" x14ac:dyDescent="0.35">
      <c r="B3" t="s">
        <v>11</v>
      </c>
      <c r="C3" t="s">
        <v>12</v>
      </c>
      <c r="D3" t="s">
        <v>13</v>
      </c>
      <c r="E3" t="s">
        <v>14</v>
      </c>
      <c r="F3" t="s">
        <v>15</v>
      </c>
      <c r="G3" t="s">
        <v>16</v>
      </c>
      <c r="H3" t="s">
        <v>13</v>
      </c>
      <c r="I3" t="s">
        <v>14</v>
      </c>
      <c r="K3" t="s">
        <v>23</v>
      </c>
      <c r="M3" t="s">
        <v>30</v>
      </c>
      <c r="N3" t="s">
        <v>31</v>
      </c>
      <c r="O3" t="s">
        <v>32</v>
      </c>
    </row>
    <row r="4" spans="1:15" ht="16.2" thickTop="1" x14ac:dyDescent="0.3">
      <c r="A4" s="1" t="s">
        <v>0</v>
      </c>
      <c r="B4" s="6">
        <v>-1190.69241848</v>
      </c>
      <c r="C4" s="8">
        <f>(B4-$B$5)*27.2114</f>
        <v>-8.7460977083641464E-2</v>
      </c>
      <c r="D4" s="8">
        <f>H4+C4</f>
        <v>2.7938390229163583</v>
      </c>
      <c r="E4" s="8">
        <f>I4+C4</f>
        <v>3.3549390229163585</v>
      </c>
      <c r="F4" s="8">
        <v>1.67E-2</v>
      </c>
      <c r="G4" s="8">
        <v>0.91290000000000004</v>
      </c>
      <c r="H4" s="8">
        <v>2.8813</v>
      </c>
      <c r="I4" s="8">
        <v>3.4424000000000001</v>
      </c>
      <c r="J4" s="7"/>
      <c r="K4" s="7"/>
      <c r="L4" s="7"/>
      <c r="M4" s="9">
        <f>ABS(C4-$C60)</f>
        <v>0.20046097708364147</v>
      </c>
      <c r="N4" s="9">
        <f>ABS(D4-$D60)</f>
        <v>0.17583902291635845</v>
      </c>
      <c r="O4" s="9">
        <f>ABS(E4-$E60)</f>
        <v>0.20993902291635846</v>
      </c>
    </row>
    <row r="5" spans="1:15" x14ac:dyDescent="0.3">
      <c r="A5" s="2" t="s">
        <v>1</v>
      </c>
      <c r="B5" s="6">
        <v>-1190.68920435</v>
      </c>
      <c r="C5" s="8">
        <f t="shared" ref="C5:C15" si="0">(B5-$B$5)*27.2114</f>
        <v>0</v>
      </c>
      <c r="D5" s="8">
        <f t="shared" ref="D5:D15" si="1">H5+C5</f>
        <v>2.8193999999999999</v>
      </c>
      <c r="E5" s="8">
        <f t="shared" ref="E5:E15" si="2">I5+C5</f>
        <v>3.4672000000000001</v>
      </c>
      <c r="F5" s="8">
        <v>4.3400000000000001E-2</v>
      </c>
      <c r="G5" s="8">
        <v>0.72119999999999995</v>
      </c>
      <c r="H5" s="8">
        <v>2.8193999999999999</v>
      </c>
      <c r="I5" s="8">
        <v>3.4672000000000001</v>
      </c>
      <c r="J5" s="7"/>
      <c r="K5" s="7"/>
      <c r="L5" s="7"/>
      <c r="M5" s="9">
        <f t="shared" ref="M5:M15" si="3">ABS(C5-$C61)</f>
        <v>0</v>
      </c>
      <c r="N5" s="9">
        <f t="shared" ref="N5:N15" si="4">ABS(D5-$D61)</f>
        <v>0.35939999999999994</v>
      </c>
      <c r="O5" s="9">
        <f t="shared" ref="O5:O15" si="5">ABS(E5-$E61)</f>
        <v>0.46419999999999995</v>
      </c>
    </row>
    <row r="6" spans="1:15" x14ac:dyDescent="0.3">
      <c r="A6" s="3" t="s">
        <v>2</v>
      </c>
      <c r="B6" s="6">
        <v>-1190.665109</v>
      </c>
      <c r="C6" s="8">
        <f t="shared" si="0"/>
        <v>0.65566820698795969</v>
      </c>
      <c r="D6" s="8">
        <f t="shared" si="1"/>
        <v>3.4580682069879596</v>
      </c>
      <c r="E6" s="8">
        <f t="shared" si="2"/>
        <v>4.8512682069879594</v>
      </c>
      <c r="F6" s="8">
        <v>4.1300000000000003E-2</v>
      </c>
      <c r="G6" s="8">
        <v>0.32779999999999998</v>
      </c>
      <c r="H6" s="8">
        <v>2.8024</v>
      </c>
      <c r="I6" s="8">
        <v>4.1955999999999998</v>
      </c>
      <c r="J6" s="7"/>
      <c r="K6" s="7"/>
      <c r="L6" s="7"/>
      <c r="M6" s="9">
        <f t="shared" si="3"/>
        <v>0.2866682069879597</v>
      </c>
      <c r="N6" s="9">
        <f t="shared" si="4"/>
        <v>0.40906820698795965</v>
      </c>
      <c r="O6" s="9">
        <f t="shared" si="5"/>
        <v>0.36226820698795947</v>
      </c>
    </row>
    <row r="7" spans="1:15" x14ac:dyDescent="0.3">
      <c r="A7" s="3" t="s">
        <v>3</v>
      </c>
      <c r="B7" s="6">
        <v>-1190.66022544</v>
      </c>
      <c r="C7" s="8">
        <f t="shared" si="0"/>
        <v>0.78855671157340101</v>
      </c>
      <c r="D7" s="8">
        <f t="shared" si="1"/>
        <v>3.6912567115734007</v>
      </c>
      <c r="E7" s="8">
        <f t="shared" si="2"/>
        <v>4.7703567115734007</v>
      </c>
      <c r="F7" s="8">
        <v>1.4E-2</v>
      </c>
      <c r="G7" s="8">
        <v>0.24129999999999999</v>
      </c>
      <c r="H7" s="8">
        <v>2.9026999999999998</v>
      </c>
      <c r="I7" s="8">
        <v>3.9817999999999998</v>
      </c>
      <c r="J7" s="7"/>
      <c r="K7" s="7"/>
      <c r="L7" s="7"/>
      <c r="M7" s="9">
        <f t="shared" si="3"/>
        <v>0.525556711573401</v>
      </c>
      <c r="N7" s="9">
        <f t="shared" si="4"/>
        <v>0.75825671157340091</v>
      </c>
      <c r="O7" s="9">
        <f t="shared" si="5"/>
        <v>0.29364328842659937</v>
      </c>
    </row>
    <row r="8" spans="1:15" x14ac:dyDescent="0.3">
      <c r="A8" s="3" t="s">
        <v>4</v>
      </c>
      <c r="B8" s="6">
        <v>-1190.65652849</v>
      </c>
      <c r="C8" s="8">
        <f t="shared" si="0"/>
        <v>0.88915589680200313</v>
      </c>
      <c r="D8" s="8">
        <f t="shared" si="1"/>
        <v>3.739755896802003</v>
      </c>
      <c r="E8" s="8">
        <f t="shared" si="2"/>
        <v>5.0649558968020028</v>
      </c>
      <c r="F8" s="8">
        <v>3.8899999999999997E-2</v>
      </c>
      <c r="G8" s="8">
        <v>0.12540000000000001</v>
      </c>
      <c r="H8" s="8">
        <v>2.8506</v>
      </c>
      <c r="I8" s="8">
        <v>4.1757999999999997</v>
      </c>
      <c r="J8" s="7"/>
      <c r="K8" s="7"/>
      <c r="L8" s="7"/>
      <c r="M8" s="9">
        <f t="shared" si="3"/>
        <v>0.32315589680200318</v>
      </c>
      <c r="N8" s="9">
        <f t="shared" si="4"/>
        <v>0.41875589680200287</v>
      </c>
      <c r="O8" s="9">
        <f t="shared" si="5"/>
        <v>0.34395589680200267</v>
      </c>
    </row>
    <row r="9" spans="1:15" x14ac:dyDescent="0.3">
      <c r="A9" s="4" t="s">
        <v>5</v>
      </c>
      <c r="B9" s="6">
        <v>-1190.6642434800001</v>
      </c>
      <c r="C9" s="8">
        <f t="shared" si="0"/>
        <v>0.67922021791416087</v>
      </c>
      <c r="D9" s="8">
        <f t="shared" si="1"/>
        <v>3.4633202179141609</v>
      </c>
      <c r="E9" s="8">
        <f t="shared" si="2"/>
        <v>4.8176202179141612</v>
      </c>
      <c r="F9" s="8">
        <v>5.6000000000000001E-2</v>
      </c>
      <c r="G9" s="8">
        <v>0.27979999999999999</v>
      </c>
      <c r="H9" s="8">
        <v>2.7841</v>
      </c>
      <c r="I9" s="8">
        <v>4.1383999999999999</v>
      </c>
      <c r="J9" s="7"/>
      <c r="K9" s="7"/>
      <c r="L9" s="7"/>
      <c r="M9" s="9">
        <f t="shared" si="3"/>
        <v>0.22622021791416086</v>
      </c>
      <c r="N9" s="9">
        <f t="shared" si="4"/>
        <v>0.43832021791416098</v>
      </c>
      <c r="O9" s="9">
        <f t="shared" si="5"/>
        <v>0.60562021791416143</v>
      </c>
    </row>
    <row r="10" spans="1:15" x14ac:dyDescent="0.3">
      <c r="A10" s="4" t="s">
        <v>6</v>
      </c>
      <c r="B10" s="6">
        <v>-1190.66220473</v>
      </c>
      <c r="C10" s="8">
        <f t="shared" si="0"/>
        <v>0.73469745966717226</v>
      </c>
      <c r="D10" s="8">
        <f t="shared" si="1"/>
        <v>3.5120974596671726</v>
      </c>
      <c r="E10" s="8">
        <f t="shared" si="2"/>
        <v>4.772997459667172</v>
      </c>
      <c r="F10" s="8">
        <v>5.0599999999999999E-2</v>
      </c>
      <c r="G10" s="8">
        <v>6.7100000000000007E-2</v>
      </c>
      <c r="H10" s="8">
        <v>2.7774000000000001</v>
      </c>
      <c r="I10" s="8">
        <v>4.0382999999999996</v>
      </c>
      <c r="J10" s="7"/>
      <c r="K10" s="7"/>
      <c r="L10" s="7"/>
      <c r="M10" s="9">
        <f t="shared" si="3"/>
        <v>0.29169745966717225</v>
      </c>
      <c r="N10" s="9">
        <f t="shared" si="4"/>
        <v>0.40909745966717237</v>
      </c>
      <c r="O10" s="9">
        <f t="shared" si="5"/>
        <v>0.29199745966717217</v>
      </c>
    </row>
    <row r="11" spans="1:15" x14ac:dyDescent="0.3">
      <c r="A11" s="4" t="s">
        <v>7</v>
      </c>
      <c r="B11" s="6">
        <v>-1190.65626122</v>
      </c>
      <c r="C11" s="8">
        <f t="shared" si="0"/>
        <v>0.89642868767986228</v>
      </c>
      <c r="D11" s="8">
        <f t="shared" si="1"/>
        <v>3.8346286876798623</v>
      </c>
      <c r="E11" s="8">
        <f t="shared" si="2"/>
        <v>4.9158286876798627</v>
      </c>
      <c r="F11" s="8">
        <v>2.8999999999999998E-3</v>
      </c>
      <c r="G11" s="8">
        <v>0.28810000000000002</v>
      </c>
      <c r="H11" s="8">
        <v>2.9382000000000001</v>
      </c>
      <c r="I11" s="8">
        <v>4.0194000000000001</v>
      </c>
      <c r="J11" s="7"/>
      <c r="K11" s="7"/>
      <c r="L11" s="7"/>
      <c r="M11" s="9">
        <f t="shared" si="3"/>
        <v>0.44442868767986227</v>
      </c>
      <c r="N11" s="9">
        <f t="shared" si="4"/>
        <v>0.7196286876798621</v>
      </c>
      <c r="O11" s="9">
        <f t="shared" si="5"/>
        <v>0.59817131232013754</v>
      </c>
    </row>
    <row r="12" spans="1:15" x14ac:dyDescent="0.3">
      <c r="A12" s="4" t="s">
        <v>40</v>
      </c>
      <c r="B12" s="6">
        <v>-1190.63131215</v>
      </c>
      <c r="C12" s="8">
        <f t="shared" si="0"/>
        <v>1.5753278110791649</v>
      </c>
      <c r="D12" s="8">
        <f t="shared" si="1"/>
        <v>2.7251278110791648</v>
      </c>
      <c r="E12" s="8">
        <f t="shared" si="2"/>
        <v>5.0073278110791648</v>
      </c>
      <c r="F12" s="8">
        <v>2.0000000000000001E-4</v>
      </c>
      <c r="G12" s="8">
        <v>0.20760000000000001</v>
      </c>
      <c r="H12" s="8">
        <v>1.1497999999999999</v>
      </c>
      <c r="I12" s="8">
        <v>3.4319999999999999</v>
      </c>
      <c r="J12" s="7"/>
      <c r="K12" s="8">
        <f>C12-MIN(C6:C8)</f>
        <v>0.91965960409120517</v>
      </c>
      <c r="L12" s="7"/>
      <c r="M12" s="9">
        <f t="shared" si="3"/>
        <v>0.53332781107916483</v>
      </c>
      <c r="N12" s="9">
        <f t="shared" si="4"/>
        <v>0.65012781107916462</v>
      </c>
      <c r="O12" s="9">
        <f t="shared" si="5"/>
        <v>0.74232781107916512</v>
      </c>
    </row>
    <row r="13" spans="1:15" x14ac:dyDescent="0.3">
      <c r="A13" s="4" t="s">
        <v>41</v>
      </c>
      <c r="B13" s="6">
        <v>-1190.62813211</v>
      </c>
      <c r="C13" s="8">
        <f t="shared" si="0"/>
        <v>1.661861151534106</v>
      </c>
      <c r="D13" s="8">
        <f t="shared" si="1"/>
        <v>3.0373611515341059</v>
      </c>
      <c r="E13" s="8">
        <f t="shared" si="2"/>
        <v>5.2273611515341063</v>
      </c>
      <c r="F13" s="8">
        <v>0.02</v>
      </c>
      <c r="G13" s="8">
        <v>0.28039999999999998</v>
      </c>
      <c r="H13" s="8">
        <v>1.3754999999999999</v>
      </c>
      <c r="I13" s="8">
        <v>3.5655000000000001</v>
      </c>
      <c r="J13" s="7"/>
      <c r="K13" s="8">
        <f>C13-MIN(C6:C8)</f>
        <v>1.0061929445461462</v>
      </c>
      <c r="L13" s="7"/>
      <c r="M13" s="9">
        <f t="shared" si="3"/>
        <v>0.3438611515341059</v>
      </c>
      <c r="N13" s="9">
        <f t="shared" si="4"/>
        <v>0.391361151534106</v>
      </c>
      <c r="O13" s="9">
        <f t="shared" si="5"/>
        <v>0.76036115153410666</v>
      </c>
    </row>
    <row r="14" spans="1:15" x14ac:dyDescent="0.3">
      <c r="A14" s="4" t="s">
        <v>42</v>
      </c>
      <c r="B14" s="6">
        <v>-1190.6325209700001</v>
      </c>
      <c r="C14" s="8">
        <f t="shared" si="0"/>
        <v>1.5424341265283976</v>
      </c>
      <c r="D14" s="8">
        <f t="shared" si="1"/>
        <v>2.8766341265283977</v>
      </c>
      <c r="E14" s="8">
        <f t="shared" si="2"/>
        <v>5.3130341265283976</v>
      </c>
      <c r="F14" s="8">
        <v>1.24E-2</v>
      </c>
      <c r="G14" s="8">
        <v>0.56110000000000004</v>
      </c>
      <c r="H14" s="8">
        <v>1.3342000000000001</v>
      </c>
      <c r="I14" s="8">
        <v>3.7706</v>
      </c>
      <c r="J14" s="7"/>
      <c r="K14" s="8">
        <f>C14-MIN(C9:C11)</f>
        <v>0.86321390861423675</v>
      </c>
      <c r="L14" s="7"/>
      <c r="M14" s="9">
        <f t="shared" si="3"/>
        <v>5.3434126528397519E-2</v>
      </c>
      <c r="N14" s="9">
        <f t="shared" si="4"/>
        <v>0.11263412652839788</v>
      </c>
      <c r="O14" s="9">
        <f t="shared" si="5"/>
        <v>0.48003412652839739</v>
      </c>
    </row>
    <row r="15" spans="1:15" x14ac:dyDescent="0.3">
      <c r="A15" s="4" t="s">
        <v>43</v>
      </c>
      <c r="B15" s="6">
        <v>-1190.63244663</v>
      </c>
      <c r="C15" s="8">
        <f t="shared" si="0"/>
        <v>1.5444570220066529</v>
      </c>
      <c r="D15" s="8">
        <f t="shared" si="1"/>
        <v>2.513157022006653</v>
      </c>
      <c r="E15" s="8">
        <f t="shared" si="2"/>
        <v>5.1623570220066526</v>
      </c>
      <c r="F15" s="8">
        <v>1E-4</v>
      </c>
      <c r="G15" s="8">
        <v>1.66E-2</v>
      </c>
      <c r="H15" s="8">
        <v>0.96870000000000001</v>
      </c>
      <c r="I15" s="8">
        <v>3.6179000000000001</v>
      </c>
      <c r="J15" s="7"/>
      <c r="K15" s="8">
        <f>C15-MIN(C9:C11)</f>
        <v>0.86523680409249204</v>
      </c>
      <c r="L15" s="7"/>
      <c r="M15" s="9">
        <f t="shared" si="3"/>
        <v>4.6457022006652915E-2</v>
      </c>
      <c r="N15" s="9">
        <f t="shared" si="4"/>
        <v>0.27115702200665304</v>
      </c>
      <c r="O15" s="9">
        <f t="shared" si="5"/>
        <v>0.97635702200665264</v>
      </c>
    </row>
    <row r="16" spans="1:15" x14ac:dyDescent="0.3">
      <c r="C16" s="5"/>
      <c r="M16" s="9">
        <f>SUM(M4:M15)/12</f>
        <v>0.27293902240471013</v>
      </c>
      <c r="N16" s="9">
        <f>SUM(N4:N15)/12</f>
        <v>0.42613719289076996</v>
      </c>
      <c r="O16" s="9">
        <f>SUM(O4:O15)/12</f>
        <v>0.51073962634855941</v>
      </c>
    </row>
    <row r="17" spans="1:15" ht="16.2" thickBot="1" x14ac:dyDescent="0.35">
      <c r="B17" t="s">
        <v>17</v>
      </c>
      <c r="C17" t="s">
        <v>12</v>
      </c>
      <c r="D17" t="s">
        <v>13</v>
      </c>
      <c r="E17" t="s">
        <v>14</v>
      </c>
      <c r="F17" t="s">
        <v>15</v>
      </c>
      <c r="G17" t="s">
        <v>16</v>
      </c>
      <c r="H17" t="s">
        <v>13</v>
      </c>
      <c r="I17" t="s">
        <v>14</v>
      </c>
      <c r="K17" t="s">
        <v>23</v>
      </c>
    </row>
    <row r="18" spans="1:15" ht="16.2" thickTop="1" x14ac:dyDescent="0.3">
      <c r="A18" s="1" t="s">
        <v>0</v>
      </c>
      <c r="B18" s="6">
        <v>-1190.1197129300001</v>
      </c>
      <c r="C18" s="8">
        <f>(B18-$B$19)*27.2114</f>
        <v>9.9857674568873348E-3</v>
      </c>
      <c r="D18" s="8">
        <f>H18+C18</f>
        <v>2.6030857674568875</v>
      </c>
      <c r="E18" s="8">
        <f>I18+C18</f>
        <v>3.2209857674568871</v>
      </c>
      <c r="F18" s="8">
        <v>9.4999999999999998E-3</v>
      </c>
      <c r="G18" s="8">
        <v>0.75190000000000001</v>
      </c>
      <c r="H18" s="8">
        <v>2.5931000000000002</v>
      </c>
      <c r="I18" s="8">
        <v>3.2109999999999999</v>
      </c>
      <c r="M18" s="9">
        <f>ABS(C18-$C60)</f>
        <v>0.10301423254311266</v>
      </c>
      <c r="N18" s="9">
        <f>ABS(D18-$D60)</f>
        <v>1.4914232543112416E-2</v>
      </c>
      <c r="O18" s="9">
        <f>ABS(E18-$E60)</f>
        <v>7.5985767456887121E-2</v>
      </c>
    </row>
    <row r="19" spans="1:15" x14ac:dyDescent="0.3">
      <c r="A19" s="2" t="s">
        <v>1</v>
      </c>
      <c r="B19" s="6">
        <v>-1190.1200799000001</v>
      </c>
      <c r="C19" s="8">
        <f>(B19-$B$19)*27.2114</f>
        <v>0</v>
      </c>
      <c r="D19" s="8">
        <f t="shared" ref="D19:D29" si="6">H19+C19</f>
        <v>2.5289999999999999</v>
      </c>
      <c r="E19" s="8">
        <f t="shared" ref="E19:E29" si="7">I19+C19</f>
        <v>3.0857999999999999</v>
      </c>
      <c r="F19" s="8">
        <v>2.69E-2</v>
      </c>
      <c r="G19" s="8">
        <v>0.14549999999999999</v>
      </c>
      <c r="H19" s="8">
        <v>2.5289999999999999</v>
      </c>
      <c r="I19" s="8">
        <v>3.0857999999999999</v>
      </c>
      <c r="M19" s="9">
        <f t="shared" ref="M19:M29" si="8">ABS(C19-$C61)</f>
        <v>0</v>
      </c>
      <c r="N19" s="9">
        <f t="shared" ref="N19:N29" si="9">ABS(D19-$D61)</f>
        <v>6.899999999999995E-2</v>
      </c>
      <c r="O19" s="9">
        <f t="shared" ref="O19:O29" si="10">ABS(E19-$E61)</f>
        <v>8.2799999999999763E-2</v>
      </c>
    </row>
    <row r="20" spans="1:15" x14ac:dyDescent="0.3">
      <c r="A20" s="3" t="s">
        <v>2</v>
      </c>
      <c r="B20" s="6">
        <v>-1190.1020711199999</v>
      </c>
      <c r="C20" s="8">
        <f t="shared" ref="C20:C29" si="11">(B20-$B$19)*27.2114</f>
        <v>0.4900441160967054</v>
      </c>
      <c r="D20" s="8">
        <f t="shared" si="6"/>
        <v>3.0567441160967053</v>
      </c>
      <c r="E20" s="8">
        <f t="shared" si="7"/>
        <v>3.9867441160967054</v>
      </c>
      <c r="F20" s="8">
        <v>4.19E-2</v>
      </c>
      <c r="G20" s="8">
        <v>4.4999999999999997E-3</v>
      </c>
      <c r="H20" s="8">
        <v>2.5667</v>
      </c>
      <c r="I20" s="8">
        <v>3.4967000000000001</v>
      </c>
      <c r="M20" s="9">
        <f t="shared" si="8"/>
        <v>0.1210441160967054</v>
      </c>
      <c r="N20" s="9">
        <f t="shared" si="9"/>
        <v>7.7441160967053335E-3</v>
      </c>
      <c r="O20" s="9">
        <f t="shared" si="10"/>
        <v>0.50225588390329445</v>
      </c>
    </row>
    <row r="21" spans="1:15" x14ac:dyDescent="0.3">
      <c r="A21" s="3" t="s">
        <v>3</v>
      </c>
      <c r="B21" s="6">
        <v>-1190.1026892499999</v>
      </c>
      <c r="C21" s="8">
        <f t="shared" si="11"/>
        <v>0.4732239334141406</v>
      </c>
      <c r="D21" s="8">
        <f t="shared" si="6"/>
        <v>3.0963239334141406</v>
      </c>
      <c r="E21" s="8">
        <f t="shared" si="7"/>
        <v>3.8639239334141404</v>
      </c>
      <c r="F21" s="8">
        <v>1.26E-2</v>
      </c>
      <c r="G21" s="8">
        <v>5.9700000000000003E-2</v>
      </c>
      <c r="H21" s="8">
        <v>2.6231</v>
      </c>
      <c r="I21" s="8">
        <v>3.3906999999999998</v>
      </c>
      <c r="M21" s="9">
        <f t="shared" si="8"/>
        <v>0.21022393341414058</v>
      </c>
      <c r="N21" s="9">
        <f t="shared" si="9"/>
        <v>0.16332393341414075</v>
      </c>
      <c r="O21" s="9">
        <f t="shared" si="10"/>
        <v>1.2000760665858596</v>
      </c>
    </row>
    <row r="22" spans="1:15" x14ac:dyDescent="0.3">
      <c r="A22" s="3" t="s">
        <v>4</v>
      </c>
      <c r="B22" s="6">
        <v>-1190.09603161</v>
      </c>
      <c r="C22" s="8">
        <f t="shared" si="11"/>
        <v>0.65438763850898707</v>
      </c>
      <c r="D22" s="8">
        <f t="shared" si="6"/>
        <v>3.2644876385089869</v>
      </c>
      <c r="E22" s="8">
        <f t="shared" si="7"/>
        <v>3.9757876385089874</v>
      </c>
      <c r="F22" s="8">
        <v>4.1099999999999998E-2</v>
      </c>
      <c r="G22" s="8">
        <v>6.1999999999999998E-3</v>
      </c>
      <c r="H22" s="8">
        <v>2.6101000000000001</v>
      </c>
      <c r="I22" s="8">
        <v>3.3214000000000001</v>
      </c>
      <c r="M22" s="9">
        <f t="shared" si="8"/>
        <v>8.8387638508987121E-2</v>
      </c>
      <c r="N22" s="9">
        <f t="shared" si="9"/>
        <v>5.6512361491013241E-2</v>
      </c>
      <c r="O22" s="9">
        <f t="shared" si="10"/>
        <v>0.74521236149101266</v>
      </c>
    </row>
    <row r="23" spans="1:15" x14ac:dyDescent="0.3">
      <c r="A23" s="4" t="s">
        <v>5</v>
      </c>
      <c r="B23" s="6">
        <v>-1190.09973027</v>
      </c>
      <c r="C23" s="8">
        <f t="shared" si="11"/>
        <v>0.55374192178350168</v>
      </c>
      <c r="D23" s="8">
        <f t="shared" si="6"/>
        <v>3.1183419217835016</v>
      </c>
      <c r="E23" s="8">
        <f t="shared" si="7"/>
        <v>3.8708419217835015</v>
      </c>
      <c r="F23" s="8">
        <v>5.96E-2</v>
      </c>
      <c r="G23" s="8">
        <v>8.0000000000000002E-3</v>
      </c>
      <c r="H23" s="8">
        <v>2.5646</v>
      </c>
      <c r="I23" s="8">
        <v>3.3170999999999999</v>
      </c>
      <c r="M23" s="9">
        <f t="shared" si="8"/>
        <v>0.10074192178350166</v>
      </c>
      <c r="N23" s="9">
        <f t="shared" si="9"/>
        <v>9.3341921783501647E-2</v>
      </c>
      <c r="O23" s="9">
        <f t="shared" si="10"/>
        <v>0.34115807821649824</v>
      </c>
    </row>
    <row r="24" spans="1:15" x14ac:dyDescent="0.3">
      <c r="A24" s="4" t="s">
        <v>6</v>
      </c>
      <c r="B24" s="6">
        <v>-1190.09957755</v>
      </c>
      <c r="C24" s="8">
        <f t="shared" si="11"/>
        <v>0.55789764679041398</v>
      </c>
      <c r="D24" s="8">
        <f t="shared" si="6"/>
        <v>3.1050976467904139</v>
      </c>
      <c r="E24" s="8">
        <f t="shared" si="7"/>
        <v>3.718997646790414</v>
      </c>
      <c r="F24" s="8">
        <v>5.1400000000000001E-2</v>
      </c>
      <c r="G24" s="8">
        <v>2.3999999999999998E-3</v>
      </c>
      <c r="H24" s="8">
        <v>2.5472000000000001</v>
      </c>
      <c r="I24" s="8">
        <v>3.1610999999999998</v>
      </c>
      <c r="M24" s="9">
        <f t="shared" si="8"/>
        <v>0.11489764679041398</v>
      </c>
      <c r="N24" s="9">
        <f t="shared" si="9"/>
        <v>2.0976467904136875E-3</v>
      </c>
      <c r="O24" s="9">
        <f t="shared" si="10"/>
        <v>0.76200235320958587</v>
      </c>
    </row>
    <row r="25" spans="1:15" x14ac:dyDescent="0.3">
      <c r="A25" s="4" t="s">
        <v>7</v>
      </c>
      <c r="B25" s="6">
        <v>-1190.09901489</v>
      </c>
      <c r="C25" s="8">
        <f t="shared" si="11"/>
        <v>0.57320841311479898</v>
      </c>
      <c r="D25" s="8">
        <f t="shared" si="6"/>
        <v>3.2230084131147989</v>
      </c>
      <c r="E25" s="8">
        <f t="shared" si="7"/>
        <v>4.0310084131147992</v>
      </c>
      <c r="F25" s="8">
        <v>2.3999999999999998E-3</v>
      </c>
      <c r="G25" s="8">
        <v>6.3500000000000001E-2</v>
      </c>
      <c r="H25" s="8">
        <v>2.6497999999999999</v>
      </c>
      <c r="I25" s="8">
        <v>3.4578000000000002</v>
      </c>
      <c r="M25" s="9">
        <f t="shared" si="8"/>
        <v>0.12120841311479896</v>
      </c>
      <c r="N25" s="9">
        <f t="shared" si="9"/>
        <v>0.1080084131147987</v>
      </c>
      <c r="O25" s="9">
        <f t="shared" si="10"/>
        <v>1.4829915868852011</v>
      </c>
    </row>
    <row r="26" spans="1:15" x14ac:dyDescent="0.3">
      <c r="A26" s="4" t="s">
        <v>8</v>
      </c>
      <c r="B26" s="6">
        <v>-1190.0738323400001</v>
      </c>
      <c r="C26" s="8">
        <f t="shared" si="11"/>
        <v>1.2584608541835489</v>
      </c>
      <c r="D26" s="8">
        <f t="shared" si="6"/>
        <v>2.0888608541835492</v>
      </c>
      <c r="E26" s="8">
        <f t="shared" si="7"/>
        <v>3.963560854183549</v>
      </c>
      <c r="F26" s="8">
        <v>1E-4</v>
      </c>
      <c r="G26" s="8">
        <v>2.3400000000000001E-2</v>
      </c>
      <c r="H26" s="8">
        <v>0.83040000000000003</v>
      </c>
      <c r="I26" s="8">
        <v>2.7050999999999998</v>
      </c>
      <c r="K26" s="8">
        <f>C26-MIN(C20:C22)</f>
        <v>0.78523692076940832</v>
      </c>
      <c r="M26" s="9">
        <f t="shared" si="8"/>
        <v>0.21646085418354888</v>
      </c>
      <c r="N26" s="9">
        <f t="shared" si="9"/>
        <v>1.3860854183548987E-2</v>
      </c>
      <c r="O26" s="9">
        <f t="shared" si="10"/>
        <v>0.3014391458164507</v>
      </c>
    </row>
    <row r="27" spans="1:15" x14ac:dyDescent="0.3">
      <c r="A27" s="4" t="s">
        <v>9</v>
      </c>
      <c r="B27" s="6">
        <v>-1190.0680643200001</v>
      </c>
      <c r="C27" s="8">
        <f t="shared" si="11"/>
        <v>1.4154167536116846</v>
      </c>
      <c r="D27" s="8">
        <f t="shared" si="6"/>
        <v>2.6458167536116846</v>
      </c>
      <c r="E27" s="8">
        <f t="shared" si="7"/>
        <v>4.1920167536116848</v>
      </c>
      <c r="F27" s="8">
        <v>2.24E-2</v>
      </c>
      <c r="G27" s="8">
        <v>6.9999999999999999E-4</v>
      </c>
      <c r="H27" s="8">
        <v>1.2303999999999999</v>
      </c>
      <c r="I27" s="8">
        <v>2.7766000000000002</v>
      </c>
      <c r="K27" s="8">
        <f>C27-MIN(C20:C22)</f>
        <v>0.94219282019754402</v>
      </c>
      <c r="M27" s="9">
        <f t="shared" si="8"/>
        <v>9.7416753611684559E-2</v>
      </c>
      <c r="N27" s="9">
        <f t="shared" si="9"/>
        <v>1.8324638831535012E-4</v>
      </c>
      <c r="O27" s="9">
        <f t="shared" si="10"/>
        <v>0.27498324638831484</v>
      </c>
    </row>
    <row r="28" spans="1:15" x14ac:dyDescent="0.3">
      <c r="A28" s="4" t="s">
        <v>10</v>
      </c>
      <c r="B28" s="6">
        <v>-1190.0653996599999</v>
      </c>
      <c r="C28" s="8">
        <f t="shared" si="11"/>
        <v>1.4879258827401494</v>
      </c>
      <c r="D28" s="8">
        <f t="shared" si="6"/>
        <v>2.6027258827401494</v>
      </c>
      <c r="E28" s="8">
        <f t="shared" si="7"/>
        <v>4.4713258827401496</v>
      </c>
      <c r="F28" s="8">
        <v>1.4999999999999999E-2</v>
      </c>
      <c r="G28" s="8">
        <v>1.15E-2</v>
      </c>
      <c r="H28" s="8">
        <v>1.1148</v>
      </c>
      <c r="I28" s="8">
        <v>2.9834000000000001</v>
      </c>
      <c r="K28" s="8">
        <f>C28-MIN(C23:C25)</f>
        <v>0.93418396095664769</v>
      </c>
      <c r="M28" s="9">
        <f t="shared" si="8"/>
        <v>1.0741172598507376E-3</v>
      </c>
      <c r="N28" s="9">
        <f t="shared" si="9"/>
        <v>0.16127411725985041</v>
      </c>
      <c r="O28" s="9">
        <f t="shared" si="10"/>
        <v>0.36167411725985055</v>
      </c>
    </row>
    <row r="29" spans="1:15" x14ac:dyDescent="0.3">
      <c r="A29" s="4" t="s">
        <v>20</v>
      </c>
      <c r="B29" s="6">
        <v>-1190.06488657</v>
      </c>
      <c r="C29" s="8">
        <f t="shared" si="11"/>
        <v>1.5018877799637835</v>
      </c>
      <c r="D29" s="8">
        <f t="shared" si="6"/>
        <v>2.1492877799637835</v>
      </c>
      <c r="E29" s="8">
        <f t="shared" si="7"/>
        <v>3.9624877799637837</v>
      </c>
      <c r="F29" s="8">
        <v>1E-4</v>
      </c>
      <c r="G29" s="8">
        <v>1E-4</v>
      </c>
      <c r="H29" s="8">
        <v>0.64739999999999998</v>
      </c>
      <c r="I29" s="8">
        <v>2.4605999999999999</v>
      </c>
      <c r="K29" s="8">
        <f>C29-MIN(C23:C25)</f>
        <v>0.94814585818028185</v>
      </c>
      <c r="M29" s="9">
        <f t="shared" si="8"/>
        <v>3.8877799637835331E-3</v>
      </c>
      <c r="N29" s="9">
        <f t="shared" si="9"/>
        <v>9.2712220036216486E-2</v>
      </c>
      <c r="O29" s="9">
        <f t="shared" si="10"/>
        <v>0.22351222003621629</v>
      </c>
    </row>
    <row r="30" spans="1:15" x14ac:dyDescent="0.3">
      <c r="M30" s="9">
        <f>SUM(M18:M29)/12</f>
        <v>9.8196450605877339E-2</v>
      </c>
      <c r="N30" s="9">
        <f>SUM(N18:N29)/12</f>
        <v>6.5247755258468085E-2</v>
      </c>
      <c r="O30" s="9">
        <f>SUM(O18:O29)/12</f>
        <v>0.52950756893743101</v>
      </c>
    </row>
    <row r="31" spans="1:15" ht="16.2" thickBot="1" x14ac:dyDescent="0.35">
      <c r="B31" t="s">
        <v>18</v>
      </c>
      <c r="C31" t="s">
        <v>12</v>
      </c>
      <c r="D31" t="s">
        <v>13</v>
      </c>
      <c r="E31" t="s">
        <v>14</v>
      </c>
      <c r="F31" t="s">
        <v>15</v>
      </c>
      <c r="G31" t="s">
        <v>16</v>
      </c>
      <c r="H31" t="s">
        <v>13</v>
      </c>
      <c r="I31" t="s">
        <v>14</v>
      </c>
      <c r="K31" t="s">
        <v>23</v>
      </c>
    </row>
    <row r="32" spans="1:15" ht="16.2" thickTop="1" x14ac:dyDescent="0.3">
      <c r="A32" s="1" t="s">
        <v>0</v>
      </c>
      <c r="B32" s="6">
        <v>-1190.9683904200001</v>
      </c>
      <c r="C32" s="8">
        <f>(B32-$B$33)*27.2114</f>
        <v>1.7539379982779928E-2</v>
      </c>
      <c r="D32" s="8">
        <f t="shared" ref="D32:D43" si="12">H32+C32</f>
        <v>2.5698393799827799</v>
      </c>
      <c r="E32" s="8">
        <f t="shared" ref="E32:E43" si="13">I32+C32</f>
        <v>3.56863937998278</v>
      </c>
      <c r="F32" s="8">
        <v>2.5000000000000001E-3</v>
      </c>
      <c r="G32" s="8">
        <v>0.86529999999999996</v>
      </c>
      <c r="H32" s="8">
        <v>2.5522999999999998</v>
      </c>
      <c r="I32" s="8">
        <v>3.5510999999999999</v>
      </c>
      <c r="M32" s="9">
        <f>ABS(C32-$C60)</f>
        <v>9.5460620017220083E-2</v>
      </c>
      <c r="N32" s="9">
        <f>ABS(D32-$D60)</f>
        <v>4.8160620017219991E-2</v>
      </c>
      <c r="O32" s="9">
        <f>ABS(E32-$E60)</f>
        <v>0.42363937998278001</v>
      </c>
    </row>
    <row r="33" spans="1:15" x14ac:dyDescent="0.3">
      <c r="A33" s="2" t="s">
        <v>1</v>
      </c>
      <c r="B33" s="6">
        <v>-1190.9690349800001</v>
      </c>
      <c r="C33" s="8">
        <f>(B33-$B$33)*27.2114</f>
        <v>0</v>
      </c>
      <c r="D33" s="8">
        <f t="shared" si="12"/>
        <v>2.5112999999999999</v>
      </c>
      <c r="E33" s="8">
        <f t="shared" si="13"/>
        <v>3.5556000000000001</v>
      </c>
      <c r="F33" s="8">
        <v>8.9999999999999993E-3</v>
      </c>
      <c r="G33" s="8">
        <v>0.70040000000000002</v>
      </c>
      <c r="H33" s="8">
        <v>2.5112999999999999</v>
      </c>
      <c r="I33" s="8">
        <v>3.5556000000000001</v>
      </c>
      <c r="M33" s="9">
        <f t="shared" ref="M33:M43" si="14">ABS(C33-$C61)</f>
        <v>0</v>
      </c>
      <c r="N33" s="9">
        <f t="shared" ref="N33:N43" si="15">ABS(D33-$D61)</f>
        <v>5.1299999999999901E-2</v>
      </c>
      <c r="O33" s="9">
        <f t="shared" ref="O33:O43" si="16">ABS(E33-$E61)</f>
        <v>0.55259999999999998</v>
      </c>
    </row>
    <row r="34" spans="1:15" x14ac:dyDescent="0.3">
      <c r="A34" s="3" t="s">
        <v>2</v>
      </c>
      <c r="B34" s="6">
        <v>-1190.9520290999999</v>
      </c>
      <c r="C34" s="8">
        <f t="shared" ref="C34:C43" si="17">(B34-$B$33)*27.2114</f>
        <v>0.46275380303662</v>
      </c>
      <c r="D34" s="8">
        <f t="shared" si="12"/>
        <v>2.9544538030366199</v>
      </c>
      <c r="E34" s="8">
        <f t="shared" si="13"/>
        <v>4.6515538030366193</v>
      </c>
      <c r="F34" s="8">
        <v>1.5800000000000002E-2</v>
      </c>
      <c r="G34" s="8">
        <v>0.29470000000000002</v>
      </c>
      <c r="H34" s="8">
        <v>2.4916999999999998</v>
      </c>
      <c r="I34" s="8">
        <v>4.1887999999999996</v>
      </c>
      <c r="M34" s="9">
        <f t="shared" si="14"/>
        <v>9.3753803036620009E-2</v>
      </c>
      <c r="N34" s="9">
        <f t="shared" si="15"/>
        <v>9.4546196963380069E-2</v>
      </c>
      <c r="O34" s="9">
        <f t="shared" si="16"/>
        <v>0.16255380303661937</v>
      </c>
    </row>
    <row r="35" spans="1:15" x14ac:dyDescent="0.3">
      <c r="A35" s="3" t="s">
        <v>3</v>
      </c>
      <c r="B35" s="6">
        <v>-1190.9527891</v>
      </c>
      <c r="C35" s="8">
        <f t="shared" si="17"/>
        <v>0.44207313903314926</v>
      </c>
      <c r="D35" s="8">
        <f t="shared" si="12"/>
        <v>2.9685731390331491</v>
      </c>
      <c r="E35" s="8">
        <f t="shared" si="13"/>
        <v>4.4583731390331494</v>
      </c>
      <c r="F35" s="8">
        <v>4.8999999999999998E-3</v>
      </c>
      <c r="G35" s="8">
        <v>0.24759999999999999</v>
      </c>
      <c r="H35" s="8">
        <v>2.5265</v>
      </c>
      <c r="I35" s="8">
        <v>4.0163000000000002</v>
      </c>
      <c r="M35" s="9">
        <f t="shared" si="14"/>
        <v>0.17907313903314925</v>
      </c>
      <c r="N35" s="9">
        <f t="shared" si="15"/>
        <v>3.5573139033149292E-2</v>
      </c>
      <c r="O35" s="9">
        <f t="shared" si="16"/>
        <v>0.6056268609668507</v>
      </c>
    </row>
    <row r="36" spans="1:15" x14ac:dyDescent="0.3">
      <c r="A36" s="3" t="s">
        <v>4</v>
      </c>
      <c r="B36" s="6">
        <v>-1190.9473002699999</v>
      </c>
      <c r="C36" s="8">
        <f t="shared" si="17"/>
        <v>0.59143188769797705</v>
      </c>
      <c r="D36" s="8">
        <f t="shared" si="12"/>
        <v>3.1183318876979769</v>
      </c>
      <c r="E36" s="8">
        <f t="shared" si="13"/>
        <v>4.7935318876979771</v>
      </c>
      <c r="F36" s="8">
        <v>1.6500000000000001E-2</v>
      </c>
      <c r="G36" s="8">
        <v>0.23899999999999999</v>
      </c>
      <c r="H36" s="8">
        <v>2.5268999999999999</v>
      </c>
      <c r="I36" s="8">
        <v>4.2020999999999997</v>
      </c>
      <c r="M36" s="9">
        <f t="shared" si="14"/>
        <v>2.5431887697977107E-2</v>
      </c>
      <c r="N36" s="9">
        <f t="shared" si="15"/>
        <v>0.20266811230202331</v>
      </c>
      <c r="O36" s="9">
        <f t="shared" si="16"/>
        <v>7.2531887697977027E-2</v>
      </c>
    </row>
    <row r="37" spans="1:15" x14ac:dyDescent="0.3">
      <c r="A37" s="4" t="s">
        <v>5</v>
      </c>
      <c r="B37" s="6">
        <v>-1190.9509515</v>
      </c>
      <c r="C37" s="8">
        <f t="shared" si="17"/>
        <v>0.49207680767435757</v>
      </c>
      <c r="D37" s="8">
        <f t="shared" si="12"/>
        <v>2.9789768076743575</v>
      </c>
      <c r="E37" s="8">
        <f t="shared" si="13"/>
        <v>4.6154768076743578</v>
      </c>
      <c r="F37" s="8">
        <v>2.1700000000000001E-2</v>
      </c>
      <c r="G37" s="8">
        <v>0.26910000000000001</v>
      </c>
      <c r="H37" s="8">
        <v>2.4868999999999999</v>
      </c>
      <c r="I37" s="8">
        <v>4.1234000000000002</v>
      </c>
      <c r="M37" s="9">
        <f t="shared" si="14"/>
        <v>3.9076807674357561E-2</v>
      </c>
      <c r="N37" s="9">
        <f t="shared" si="15"/>
        <v>4.6023192325642448E-2</v>
      </c>
      <c r="O37" s="9">
        <f t="shared" si="16"/>
        <v>0.40347680767435801</v>
      </c>
    </row>
    <row r="38" spans="1:15" x14ac:dyDescent="0.3">
      <c r="A38" s="4" t="s">
        <v>6</v>
      </c>
      <c r="B38" s="6">
        <v>-1190.9495329599999</v>
      </c>
      <c r="C38" s="8">
        <f t="shared" si="17"/>
        <v>0.53067726703121465</v>
      </c>
      <c r="D38" s="8">
        <f t="shared" si="12"/>
        <v>3.0136772670312149</v>
      </c>
      <c r="E38" s="8">
        <f t="shared" si="13"/>
        <v>4.661277267031215</v>
      </c>
      <c r="F38" s="8">
        <v>2.1100000000000001E-2</v>
      </c>
      <c r="G38" s="8">
        <v>0.21579999999999999</v>
      </c>
      <c r="H38" s="8">
        <v>2.4830000000000001</v>
      </c>
      <c r="I38" s="8">
        <v>4.1306000000000003</v>
      </c>
      <c r="M38" s="9">
        <f t="shared" si="14"/>
        <v>8.7677267031214645E-2</v>
      </c>
      <c r="N38" s="9">
        <f t="shared" si="15"/>
        <v>8.9322732968785346E-2</v>
      </c>
      <c r="O38" s="9">
        <f t="shared" si="16"/>
        <v>0.18027726703121516</v>
      </c>
    </row>
    <row r="39" spans="1:15" x14ac:dyDescent="0.3">
      <c r="A39" s="4" t="s">
        <v>7</v>
      </c>
      <c r="B39" s="6">
        <v>-1190.94913032</v>
      </c>
      <c r="C39" s="8">
        <f t="shared" si="17"/>
        <v>0.54163366512578592</v>
      </c>
      <c r="D39" s="8">
        <f t="shared" si="12"/>
        <v>3.0814336651257861</v>
      </c>
      <c r="E39" s="8">
        <f t="shared" si="13"/>
        <v>4.5854336651257857</v>
      </c>
      <c r="F39" s="8">
        <v>2E-3</v>
      </c>
      <c r="G39" s="8">
        <v>0.26579999999999998</v>
      </c>
      <c r="H39" s="8">
        <v>2.5398000000000001</v>
      </c>
      <c r="I39" s="8">
        <v>4.0438000000000001</v>
      </c>
      <c r="M39" s="9">
        <f t="shared" si="14"/>
        <v>8.9633665125785911E-2</v>
      </c>
      <c r="N39" s="9">
        <f t="shared" si="15"/>
        <v>3.3566334874214121E-2</v>
      </c>
      <c r="O39" s="9">
        <f t="shared" si="16"/>
        <v>0.92856633487421458</v>
      </c>
    </row>
    <row r="40" spans="1:15" x14ac:dyDescent="0.3">
      <c r="A40" s="4" t="s">
        <v>8</v>
      </c>
      <c r="B40" s="6">
        <v>-1190.9194741599999</v>
      </c>
      <c r="C40" s="8">
        <f t="shared" si="17"/>
        <v>1.3486192973513822</v>
      </c>
      <c r="D40" s="8">
        <f t="shared" si="12"/>
        <v>2.1130192973513822</v>
      </c>
      <c r="E40" s="8">
        <f t="shared" si="13"/>
        <v>4.7502192973513822</v>
      </c>
      <c r="F40" s="8">
        <v>1E-4</v>
      </c>
      <c r="G40" s="8">
        <v>0.2072</v>
      </c>
      <c r="H40" s="8">
        <v>0.76439999999999997</v>
      </c>
      <c r="I40" s="8">
        <v>3.4016000000000002</v>
      </c>
      <c r="K40" s="8">
        <f>C40-MIN(C34:C36)</f>
        <v>0.90654615831823293</v>
      </c>
      <c r="M40" s="9">
        <f t="shared" si="14"/>
        <v>0.30661929735138216</v>
      </c>
      <c r="N40" s="9">
        <f t="shared" si="15"/>
        <v>3.8019297351381987E-2</v>
      </c>
      <c r="O40" s="9">
        <f t="shared" si="16"/>
        <v>0.48521929735138247</v>
      </c>
    </row>
    <row r="41" spans="1:15" x14ac:dyDescent="0.3">
      <c r="A41" s="4" t="s">
        <v>9</v>
      </c>
      <c r="B41" s="6">
        <v>-1190.91296126</v>
      </c>
      <c r="C41" s="8">
        <f t="shared" si="17"/>
        <v>1.5258444244103351</v>
      </c>
      <c r="D41" s="8">
        <f t="shared" si="12"/>
        <v>2.5376444244103351</v>
      </c>
      <c r="E41" s="8">
        <f t="shared" si="13"/>
        <v>5.0717444244103351</v>
      </c>
      <c r="F41" s="8">
        <v>1.0200000000000001E-2</v>
      </c>
      <c r="G41" s="8">
        <v>0.3392</v>
      </c>
      <c r="H41" s="8">
        <v>1.0118</v>
      </c>
      <c r="I41" s="8">
        <v>3.5459000000000001</v>
      </c>
      <c r="K41" s="8">
        <f>C41-MIN(C34:C36)</f>
        <v>1.0837712853771859</v>
      </c>
      <c r="M41" s="9">
        <f t="shared" si="14"/>
        <v>0.20784442441033502</v>
      </c>
      <c r="N41" s="9">
        <f t="shared" si="15"/>
        <v>0.1083555755896648</v>
      </c>
      <c r="O41" s="9">
        <f t="shared" si="16"/>
        <v>0.60474442441033549</v>
      </c>
    </row>
    <row r="42" spans="1:15" x14ac:dyDescent="0.3">
      <c r="A42" s="4" t="s">
        <v>10</v>
      </c>
      <c r="B42" s="6">
        <v>-1190.91059118</v>
      </c>
      <c r="C42" s="8">
        <f t="shared" si="17"/>
        <v>1.5903376193221039</v>
      </c>
      <c r="D42" s="8">
        <f t="shared" si="12"/>
        <v>2.5545376193221037</v>
      </c>
      <c r="E42" s="8">
        <f t="shared" si="13"/>
        <v>5.3214376193221042</v>
      </c>
      <c r="F42" s="8">
        <v>6.4000000000000003E-3</v>
      </c>
      <c r="G42" s="8">
        <v>0.57930000000000004</v>
      </c>
      <c r="H42" s="8">
        <v>0.96419999999999995</v>
      </c>
      <c r="I42" s="8">
        <v>3.7311000000000001</v>
      </c>
      <c r="K42" s="8">
        <f>C42-MIN(C37:C39)</f>
        <v>1.0982608116477464</v>
      </c>
      <c r="M42" s="9">
        <f t="shared" si="14"/>
        <v>0.10133761932210383</v>
      </c>
      <c r="N42" s="9">
        <f t="shared" si="15"/>
        <v>0.20946238067789613</v>
      </c>
      <c r="O42" s="9">
        <f t="shared" si="16"/>
        <v>0.48843761932210406</v>
      </c>
    </row>
    <row r="43" spans="1:15" x14ac:dyDescent="0.3">
      <c r="A43" s="4" t="s">
        <v>20</v>
      </c>
      <c r="B43" s="6">
        <v>-1190.9094265900001</v>
      </c>
      <c r="C43" s="8">
        <f t="shared" si="17"/>
        <v>1.6220277436458357</v>
      </c>
      <c r="D43" s="8">
        <f t="shared" si="12"/>
        <v>2.1855277436458356</v>
      </c>
      <c r="E43" s="8">
        <f t="shared" si="13"/>
        <v>5.2553277436458359</v>
      </c>
      <c r="F43" s="8">
        <v>0</v>
      </c>
      <c r="G43" s="8">
        <v>5.5800000000000002E-2</v>
      </c>
      <c r="H43" s="8">
        <v>0.5635</v>
      </c>
      <c r="I43" s="8">
        <v>3.6333000000000002</v>
      </c>
      <c r="K43" s="8">
        <f>C43-MIN(C37:C39)</f>
        <v>1.1299509359714781</v>
      </c>
      <c r="M43" s="9">
        <f t="shared" si="14"/>
        <v>0.12402774364583569</v>
      </c>
      <c r="N43" s="9">
        <f t="shared" si="15"/>
        <v>5.6472256354164418E-2</v>
      </c>
      <c r="O43" s="9">
        <f t="shared" si="16"/>
        <v>1.0693277436458359</v>
      </c>
    </row>
    <row r="44" spans="1:15" x14ac:dyDescent="0.3">
      <c r="M44" s="9">
        <f>SUM(M32:M43)/12</f>
        <v>0.11249468952883178</v>
      </c>
      <c r="N44" s="9">
        <f>SUM(N32:N43)/12</f>
        <v>8.4455819871460155E-2</v>
      </c>
      <c r="O44" s="9">
        <f>SUM(O32:O43)/12</f>
        <v>0.49808345216613942</v>
      </c>
    </row>
    <row r="45" spans="1:15" ht="16.2" thickBot="1" x14ac:dyDescent="0.35">
      <c r="B45" t="s">
        <v>25</v>
      </c>
      <c r="C45" t="s">
        <v>12</v>
      </c>
      <c r="D45" t="s">
        <v>13</v>
      </c>
      <c r="E45" t="s">
        <v>14</v>
      </c>
      <c r="F45" t="s">
        <v>15</v>
      </c>
      <c r="G45" t="s">
        <v>16</v>
      </c>
      <c r="H45" t="s">
        <v>13</v>
      </c>
      <c r="I45" t="s">
        <v>14</v>
      </c>
      <c r="K45" t="s">
        <v>23</v>
      </c>
    </row>
    <row r="46" spans="1:15" ht="16.2" thickTop="1" x14ac:dyDescent="0.3">
      <c r="A46" s="1" t="s">
        <v>0</v>
      </c>
      <c r="B46" s="6">
        <v>-1191.0792637100001</v>
      </c>
      <c r="C46" s="8">
        <f>(B46-$B$47)*27.2114</f>
        <v>2.08988994251657E-2</v>
      </c>
      <c r="D46" s="8">
        <f t="shared" ref="D46:D57" si="18">H46+C46</f>
        <v>2.7682988994251656</v>
      </c>
      <c r="E46" s="8">
        <f t="shared" ref="E46:E57" si="19">I46+C46</f>
        <v>3.5409988994251655</v>
      </c>
      <c r="F46" s="8">
        <v>8.8999999999999999E-3</v>
      </c>
      <c r="G46" s="8">
        <v>0.84809999999999997</v>
      </c>
      <c r="H46" s="8">
        <v>2.7473999999999998</v>
      </c>
      <c r="I46" s="8">
        <v>3.5200999999999998</v>
      </c>
      <c r="M46" s="9">
        <f>ABS(C46-$C60)</f>
        <v>9.210110057483431E-2</v>
      </c>
      <c r="N46" s="9">
        <f>ABS(D46-$D60)</f>
        <v>0.15029889942516572</v>
      </c>
      <c r="O46" s="9">
        <f>ABS(E46-$E60)</f>
        <v>0.39599889942516553</v>
      </c>
    </row>
    <row r="47" spans="1:15" x14ac:dyDescent="0.3">
      <c r="A47" s="2" t="s">
        <v>1</v>
      </c>
      <c r="B47" s="6">
        <v>-1191.08003173</v>
      </c>
      <c r="C47" s="8">
        <f>(B47-$B$47)*27.2114</f>
        <v>0</v>
      </c>
      <c r="D47" s="8">
        <f t="shared" si="18"/>
        <v>2.6989000000000001</v>
      </c>
      <c r="E47" s="8">
        <f t="shared" si="19"/>
        <v>3.5354000000000001</v>
      </c>
      <c r="F47" s="8">
        <v>2.01E-2</v>
      </c>
      <c r="G47" s="8">
        <v>0.69020000000000004</v>
      </c>
      <c r="H47" s="8">
        <v>2.6989000000000001</v>
      </c>
      <c r="I47" s="8">
        <v>3.5354000000000001</v>
      </c>
      <c r="M47" s="9">
        <f t="shared" ref="M47:M57" si="20">ABS(C47-$C61)</f>
        <v>0</v>
      </c>
      <c r="N47" s="9">
        <f t="shared" ref="N47:N57" si="21">ABS(D47-$D61)</f>
        <v>0.23890000000000011</v>
      </c>
      <c r="O47" s="9">
        <f t="shared" ref="O47:O57" si="22">ABS(E47-$E61)</f>
        <v>0.53239999999999998</v>
      </c>
    </row>
    <row r="48" spans="1:15" x14ac:dyDescent="0.3">
      <c r="A48" s="3" t="s">
        <v>2</v>
      </c>
      <c r="B48" s="6">
        <v>-1191.0649091499999</v>
      </c>
      <c r="C48" s="8">
        <f t="shared" ref="C48:C57" si="23">(B48-$B$47)*27.2114</f>
        <v>0.4115065734126736</v>
      </c>
      <c r="D48" s="8">
        <f t="shared" si="18"/>
        <v>3.1465065734126734</v>
      </c>
      <c r="E48" s="8">
        <f t="shared" si="19"/>
        <v>4.5691065734126743</v>
      </c>
      <c r="F48" s="8">
        <v>2.8299999999999999E-2</v>
      </c>
      <c r="G48" s="8">
        <v>0.2979</v>
      </c>
      <c r="H48" s="8">
        <v>2.7349999999999999</v>
      </c>
      <c r="I48" s="8">
        <v>4.1576000000000004</v>
      </c>
      <c r="M48" s="9">
        <f t="shared" si="20"/>
        <v>4.2506573412673609E-2</v>
      </c>
      <c r="N48" s="9">
        <f t="shared" si="21"/>
        <v>9.7506573412673436E-2</v>
      </c>
      <c r="O48" s="9">
        <f t="shared" si="22"/>
        <v>8.0106573412674464E-2</v>
      </c>
    </row>
    <row r="49" spans="1:15" x14ac:dyDescent="0.3">
      <c r="A49" s="3" t="s">
        <v>3</v>
      </c>
      <c r="B49" s="6">
        <v>-1191.06626183</v>
      </c>
      <c r="C49" s="8">
        <f t="shared" si="23"/>
        <v>0.37469825685844721</v>
      </c>
      <c r="D49" s="8">
        <f t="shared" si="18"/>
        <v>3.1650982568584474</v>
      </c>
      <c r="E49" s="8">
        <f t="shared" si="19"/>
        <v>4.3631982568584471</v>
      </c>
      <c r="F49" s="8">
        <v>7.4999999999999997E-3</v>
      </c>
      <c r="G49" s="8">
        <v>0.22620000000000001</v>
      </c>
      <c r="H49" s="8">
        <v>2.7904</v>
      </c>
      <c r="I49" s="8">
        <v>3.9885000000000002</v>
      </c>
      <c r="M49" s="9">
        <f t="shared" si="20"/>
        <v>0.1116982568584472</v>
      </c>
      <c r="N49" s="9">
        <f t="shared" si="21"/>
        <v>0.23209825685844754</v>
      </c>
      <c r="O49" s="9">
        <f t="shared" si="22"/>
        <v>0.70080174314155297</v>
      </c>
    </row>
    <row r="50" spans="1:15" x14ac:dyDescent="0.3">
      <c r="A50" s="3" t="s">
        <v>4</v>
      </c>
      <c r="B50" s="6">
        <v>-1191.0591190299999</v>
      </c>
      <c r="C50" s="8">
        <f t="shared" si="23"/>
        <v>0.56906384478145633</v>
      </c>
      <c r="D50" s="8">
        <f t="shared" si="18"/>
        <v>3.3465638447814561</v>
      </c>
      <c r="E50" s="8">
        <f t="shared" si="19"/>
        <v>4.7465638447814564</v>
      </c>
      <c r="F50" s="8">
        <v>2.76E-2</v>
      </c>
      <c r="G50" s="8">
        <v>0.24099999999999999</v>
      </c>
      <c r="H50" s="8">
        <v>2.7774999999999999</v>
      </c>
      <c r="I50" s="8">
        <v>4.1775000000000002</v>
      </c>
      <c r="M50" s="9">
        <f t="shared" si="20"/>
        <v>3.0638447814563818E-3</v>
      </c>
      <c r="N50" s="9">
        <f t="shared" si="21"/>
        <v>2.5563844781455902E-2</v>
      </c>
      <c r="O50" s="9">
        <f t="shared" si="22"/>
        <v>2.5563844781456346E-2</v>
      </c>
    </row>
    <row r="51" spans="1:15" x14ac:dyDescent="0.3">
      <c r="A51" s="4" t="s">
        <v>5</v>
      </c>
      <c r="B51" s="6">
        <v>-1191.0626823</v>
      </c>
      <c r="C51" s="8">
        <f t="shared" si="23"/>
        <v>0.47210227950111483</v>
      </c>
      <c r="D51" s="8">
        <f t="shared" si="18"/>
        <v>3.2031022795011146</v>
      </c>
      <c r="E51" s="8">
        <f t="shared" si="19"/>
        <v>4.5674022795011151</v>
      </c>
      <c r="F51" s="8">
        <v>3.9E-2</v>
      </c>
      <c r="G51" s="8">
        <v>0.24460000000000001</v>
      </c>
      <c r="H51" s="8">
        <v>2.7309999999999999</v>
      </c>
      <c r="I51" s="8">
        <v>4.0952999999999999</v>
      </c>
      <c r="M51" s="9">
        <f t="shared" si="20"/>
        <v>1.9102279501114816E-2</v>
      </c>
      <c r="N51" s="9">
        <f t="shared" si="21"/>
        <v>0.17810227950111468</v>
      </c>
      <c r="O51" s="9">
        <f t="shared" si="22"/>
        <v>0.35540227950111536</v>
      </c>
    </row>
    <row r="52" spans="1:15" x14ac:dyDescent="0.3">
      <c r="A52" s="4" t="s">
        <v>6</v>
      </c>
      <c r="B52" s="6">
        <v>-1191.06162488</v>
      </c>
      <c r="C52" s="8">
        <f t="shared" si="23"/>
        <v>0.50087615809052799</v>
      </c>
      <c r="D52" s="8">
        <f t="shared" si="18"/>
        <v>3.225576158090528</v>
      </c>
      <c r="E52" s="8">
        <f t="shared" si="19"/>
        <v>4.6018761580905281</v>
      </c>
      <c r="F52" s="8">
        <v>3.4700000000000002E-2</v>
      </c>
      <c r="G52" s="8">
        <v>0.23430000000000001</v>
      </c>
      <c r="H52" s="8">
        <v>2.7246999999999999</v>
      </c>
      <c r="I52" s="8">
        <v>4.101</v>
      </c>
      <c r="M52" s="9">
        <f t="shared" si="20"/>
        <v>5.7876158090527985E-2</v>
      </c>
      <c r="N52" s="9">
        <f t="shared" si="21"/>
        <v>0.1225761580905278</v>
      </c>
      <c r="O52" s="9">
        <f t="shared" si="22"/>
        <v>0.12087615809052821</v>
      </c>
    </row>
    <row r="53" spans="1:15" x14ac:dyDescent="0.3">
      <c r="A53" s="4" t="s">
        <v>7</v>
      </c>
      <c r="B53" s="6">
        <v>-1191.06249938</v>
      </c>
      <c r="C53" s="8">
        <f t="shared" si="23"/>
        <v>0.47707978879028329</v>
      </c>
      <c r="D53" s="8">
        <f t="shared" si="18"/>
        <v>3.2801797887902833</v>
      </c>
      <c r="E53" s="8">
        <f t="shared" si="19"/>
        <v>4.4813797887902833</v>
      </c>
      <c r="F53" s="8">
        <v>2.7000000000000001E-3</v>
      </c>
      <c r="G53" s="8">
        <v>0.2742</v>
      </c>
      <c r="H53" s="8">
        <v>2.8031000000000001</v>
      </c>
      <c r="I53" s="8">
        <v>4.0042999999999997</v>
      </c>
      <c r="M53" s="9">
        <f t="shared" si="20"/>
        <v>2.5079788790283275E-2</v>
      </c>
      <c r="N53" s="9">
        <f t="shared" si="21"/>
        <v>0.16517978879028306</v>
      </c>
      <c r="O53" s="9">
        <f t="shared" si="22"/>
        <v>1.0326202112097169</v>
      </c>
    </row>
    <row r="54" spans="1:15" x14ac:dyDescent="0.3">
      <c r="A54" s="4" t="s">
        <v>8</v>
      </c>
      <c r="B54" s="6">
        <v>-1191.03431503</v>
      </c>
      <c r="C54" s="8">
        <f t="shared" si="23"/>
        <v>1.2440154103788355</v>
      </c>
      <c r="D54" s="8">
        <f t="shared" si="18"/>
        <v>2.3562154103788355</v>
      </c>
      <c r="E54" s="8">
        <f t="shared" si="19"/>
        <v>4.6558154103788354</v>
      </c>
      <c r="F54" s="8">
        <v>2.0000000000000001E-4</v>
      </c>
      <c r="G54" s="8">
        <v>0.22</v>
      </c>
      <c r="H54" s="8">
        <v>1.1122000000000001</v>
      </c>
      <c r="I54" s="8">
        <v>3.4117999999999999</v>
      </c>
      <c r="K54" s="8">
        <f>C54-MIN(C48:C50)</f>
        <v>0.8693171535203883</v>
      </c>
      <c r="M54" s="9">
        <f t="shared" si="20"/>
        <v>0.20201541037883541</v>
      </c>
      <c r="N54" s="9">
        <f t="shared" si="21"/>
        <v>0.28121541037883535</v>
      </c>
      <c r="O54" s="9">
        <f t="shared" si="22"/>
        <v>0.39081541037883571</v>
      </c>
    </row>
    <row r="55" spans="1:15" x14ac:dyDescent="0.3">
      <c r="A55" s="4" t="s">
        <v>9</v>
      </c>
      <c r="B55" s="6">
        <v>-1191.0262373800001</v>
      </c>
      <c r="C55" s="8">
        <f t="shared" si="23"/>
        <v>1.4638195755862415</v>
      </c>
      <c r="D55" s="8">
        <f t="shared" si="18"/>
        <v>2.7845195755862413</v>
      </c>
      <c r="E55" s="8">
        <f t="shared" si="19"/>
        <v>4.994219575586242</v>
      </c>
      <c r="F55" s="8">
        <v>1.9099999999999999E-2</v>
      </c>
      <c r="G55" s="8">
        <v>0.3291</v>
      </c>
      <c r="H55" s="8">
        <v>1.3207</v>
      </c>
      <c r="I55" s="8">
        <v>3.5304000000000002</v>
      </c>
      <c r="K55" s="8">
        <f>C55-MIN(C48:C50)</f>
        <v>1.0891213187277944</v>
      </c>
      <c r="M55" s="9">
        <f t="shared" si="20"/>
        <v>0.14581957558624148</v>
      </c>
      <c r="N55" s="9">
        <f t="shared" si="21"/>
        <v>0.13851957558624139</v>
      </c>
      <c r="O55" s="9">
        <f t="shared" si="22"/>
        <v>0.52721957558624233</v>
      </c>
    </row>
    <row r="56" spans="1:15" x14ac:dyDescent="0.3">
      <c r="A56" s="4" t="s">
        <v>10</v>
      </c>
      <c r="B56" s="6">
        <v>-1191.0240495999999</v>
      </c>
      <c r="C56" s="8">
        <f t="shared" si="23"/>
        <v>1.5233521322840382</v>
      </c>
      <c r="D56" s="8">
        <f t="shared" si="18"/>
        <v>2.8088521322840383</v>
      </c>
      <c r="E56" s="8">
        <f t="shared" si="19"/>
        <v>5.2219521322840379</v>
      </c>
      <c r="F56" s="8">
        <v>1.2E-2</v>
      </c>
      <c r="G56" s="8">
        <v>0.46820000000000001</v>
      </c>
      <c r="H56" s="8">
        <v>1.2855000000000001</v>
      </c>
      <c r="I56" s="8">
        <v>3.6985999999999999</v>
      </c>
      <c r="K56" s="8">
        <f>C56-MIN(C51:C53)</f>
        <v>1.0512498527829233</v>
      </c>
      <c r="M56" s="9">
        <f t="shared" si="20"/>
        <v>3.4352132284038106E-2</v>
      </c>
      <c r="N56" s="9">
        <f t="shared" si="21"/>
        <v>4.4852132284038504E-2</v>
      </c>
      <c r="O56" s="9">
        <f t="shared" si="22"/>
        <v>0.38895213228403769</v>
      </c>
    </row>
    <row r="57" spans="1:15" x14ac:dyDescent="0.3">
      <c r="A57" s="4" t="s">
        <v>20</v>
      </c>
      <c r="B57" s="6">
        <v>-1191.0242368199999</v>
      </c>
      <c r="C57" s="8">
        <f t="shared" si="23"/>
        <v>1.5182576139748558</v>
      </c>
      <c r="D57" s="8">
        <f t="shared" si="18"/>
        <v>2.453857613974856</v>
      </c>
      <c r="E57" s="8">
        <f t="shared" si="19"/>
        <v>5.1292576139748558</v>
      </c>
      <c r="F57" s="8">
        <v>1E-4</v>
      </c>
      <c r="G57" s="8">
        <v>0.24979999999999999</v>
      </c>
      <c r="H57" s="8">
        <v>0.93559999999999999</v>
      </c>
      <c r="I57" s="8">
        <v>3.6110000000000002</v>
      </c>
      <c r="K57" s="8">
        <f>C57-MIN(C51:C53)</f>
        <v>1.0461553344737409</v>
      </c>
      <c r="M57" s="9">
        <f t="shared" si="20"/>
        <v>2.0257613974855815E-2</v>
      </c>
      <c r="N57" s="9">
        <f t="shared" si="21"/>
        <v>0.21185761397485603</v>
      </c>
      <c r="O57" s="9">
        <f t="shared" si="22"/>
        <v>0.94325761397485586</v>
      </c>
    </row>
    <row r="58" spans="1:15" x14ac:dyDescent="0.3">
      <c r="M58" s="9">
        <f>SUM(M46:M57)/12</f>
        <v>6.2822727852775706E-2</v>
      </c>
      <c r="N58" s="9">
        <f>SUM(N46:N57)/12</f>
        <v>0.15722254442363662</v>
      </c>
      <c r="O58" s="9">
        <f>SUM(O46:O57)/12</f>
        <v>0.45783453681551506</v>
      </c>
    </row>
    <row r="59" spans="1:15" ht="16.2" thickBot="1" x14ac:dyDescent="0.35">
      <c r="B59" t="s">
        <v>19</v>
      </c>
      <c r="C59" t="s">
        <v>12</v>
      </c>
      <c r="D59" t="s">
        <v>13</v>
      </c>
      <c r="E59" t="s">
        <v>14</v>
      </c>
      <c r="F59" t="s">
        <v>15</v>
      </c>
      <c r="G59" t="s">
        <v>16</v>
      </c>
      <c r="H59" t="s">
        <v>13</v>
      </c>
      <c r="I59" t="s">
        <v>14</v>
      </c>
      <c r="K59" t="s">
        <v>23</v>
      </c>
    </row>
    <row r="60" spans="1:15" ht="16.2" thickTop="1" x14ac:dyDescent="0.3">
      <c r="A60" s="1" t="s">
        <v>0</v>
      </c>
      <c r="B60" s="6"/>
      <c r="C60" s="8">
        <v>0.113</v>
      </c>
      <c r="D60" s="8">
        <v>2.6179999999999999</v>
      </c>
      <c r="E60" s="8">
        <v>3.145</v>
      </c>
      <c r="F60" s="8">
        <v>1.0999999999999999E-2</v>
      </c>
      <c r="G60" s="8">
        <v>0.59099999999999997</v>
      </c>
      <c r="H60" s="8">
        <f>D60-C60</f>
        <v>2.5049999999999999</v>
      </c>
      <c r="I60" s="8">
        <f>E60-C60</f>
        <v>3.032</v>
      </c>
    </row>
    <row r="61" spans="1:15" x14ac:dyDescent="0.3">
      <c r="A61" s="2" t="s">
        <v>1</v>
      </c>
      <c r="B61" s="6"/>
      <c r="C61" s="8">
        <v>0</v>
      </c>
      <c r="D61" s="8">
        <v>2.46</v>
      </c>
      <c r="E61" s="8">
        <v>3.0030000000000001</v>
      </c>
      <c r="F61" s="8">
        <v>0.03</v>
      </c>
      <c r="G61" s="8">
        <v>0.53700000000000003</v>
      </c>
      <c r="H61" s="8">
        <f t="shared" ref="H61:H71" si="24">D61-C61</f>
        <v>2.46</v>
      </c>
      <c r="I61" s="8">
        <f t="shared" ref="I61:I71" si="25">E61-C61</f>
        <v>3.0030000000000001</v>
      </c>
    </row>
    <row r="62" spans="1:15" x14ac:dyDescent="0.3">
      <c r="A62" s="3" t="s">
        <v>2</v>
      </c>
      <c r="B62" s="6"/>
      <c r="C62" s="8">
        <v>0.36899999999999999</v>
      </c>
      <c r="D62" s="8">
        <v>3.0489999999999999</v>
      </c>
      <c r="E62" s="8">
        <v>4.4889999999999999</v>
      </c>
      <c r="F62" s="8">
        <v>1.6E-2</v>
      </c>
      <c r="G62" s="8">
        <v>0.10100000000000001</v>
      </c>
      <c r="H62" s="8">
        <f t="shared" si="24"/>
        <v>2.6799999999999997</v>
      </c>
      <c r="I62" s="8">
        <f t="shared" si="25"/>
        <v>4.12</v>
      </c>
    </row>
    <row r="63" spans="1:15" x14ac:dyDescent="0.3">
      <c r="A63" s="3" t="s">
        <v>3</v>
      </c>
      <c r="B63" s="6"/>
      <c r="C63" s="8">
        <v>0.26300000000000001</v>
      </c>
      <c r="D63" s="8">
        <v>2.9329999999999998</v>
      </c>
      <c r="E63" s="8">
        <v>5.0640000000000001</v>
      </c>
      <c r="F63" s="8">
        <v>8.9999999999999993E-3</v>
      </c>
      <c r="G63" s="8">
        <v>3.4000000000000002E-2</v>
      </c>
      <c r="H63" s="8">
        <f t="shared" si="24"/>
        <v>2.67</v>
      </c>
      <c r="I63" s="8">
        <f t="shared" si="25"/>
        <v>4.8010000000000002</v>
      </c>
    </row>
    <row r="64" spans="1:15" x14ac:dyDescent="0.3">
      <c r="A64" s="3" t="s">
        <v>4</v>
      </c>
      <c r="B64" s="6"/>
      <c r="C64" s="8">
        <v>0.56599999999999995</v>
      </c>
      <c r="D64" s="8">
        <v>3.3210000000000002</v>
      </c>
      <c r="E64" s="8">
        <v>4.7210000000000001</v>
      </c>
      <c r="F64" s="8">
        <v>1.7000000000000001E-2</v>
      </c>
      <c r="G64" s="8">
        <v>0.10299999999999999</v>
      </c>
      <c r="H64" s="8">
        <f t="shared" si="24"/>
        <v>2.7550000000000003</v>
      </c>
      <c r="I64" s="8">
        <f t="shared" si="25"/>
        <v>4.1550000000000002</v>
      </c>
    </row>
    <row r="65" spans="1:11" x14ac:dyDescent="0.3">
      <c r="A65" s="4" t="s">
        <v>5</v>
      </c>
      <c r="B65" s="6"/>
      <c r="C65" s="8">
        <v>0.45300000000000001</v>
      </c>
      <c r="D65" s="8">
        <v>3.0249999999999999</v>
      </c>
      <c r="E65" s="8">
        <v>4.2119999999999997</v>
      </c>
      <c r="F65" s="8">
        <v>4.3999999999999997E-2</v>
      </c>
      <c r="G65" s="8">
        <v>0.161</v>
      </c>
      <c r="H65" s="8">
        <f t="shared" si="24"/>
        <v>2.5720000000000001</v>
      </c>
      <c r="I65" s="8">
        <f t="shared" si="25"/>
        <v>3.7589999999999999</v>
      </c>
    </row>
    <row r="66" spans="1:11" x14ac:dyDescent="0.3">
      <c r="A66" s="4" t="s">
        <v>6</v>
      </c>
      <c r="B66" s="6"/>
      <c r="C66" s="8">
        <v>0.443</v>
      </c>
      <c r="D66" s="8">
        <v>3.1030000000000002</v>
      </c>
      <c r="E66" s="8">
        <v>4.4809999999999999</v>
      </c>
      <c r="F66" s="8">
        <v>1.7999999999999999E-2</v>
      </c>
      <c r="G66" s="8">
        <v>0.10299999999999999</v>
      </c>
      <c r="H66" s="8">
        <f t="shared" si="24"/>
        <v>2.66</v>
      </c>
      <c r="I66" s="8">
        <f t="shared" si="25"/>
        <v>4.0380000000000003</v>
      </c>
    </row>
    <row r="67" spans="1:11" x14ac:dyDescent="0.3">
      <c r="A67" s="4" t="s">
        <v>7</v>
      </c>
      <c r="B67" s="6"/>
      <c r="C67" s="8">
        <v>0.45200000000000001</v>
      </c>
      <c r="D67" s="8">
        <v>3.1150000000000002</v>
      </c>
      <c r="E67" s="8">
        <v>5.5140000000000002</v>
      </c>
      <c r="F67" s="8">
        <v>7.0000000000000001E-3</v>
      </c>
      <c r="G67" s="8">
        <v>1E-3</v>
      </c>
      <c r="H67" s="8">
        <f t="shared" si="24"/>
        <v>2.6630000000000003</v>
      </c>
      <c r="I67" s="8">
        <f t="shared" si="25"/>
        <v>5.0620000000000003</v>
      </c>
    </row>
    <row r="68" spans="1:11" x14ac:dyDescent="0.3">
      <c r="A68" s="4" t="s">
        <v>8</v>
      </c>
      <c r="B68" s="6"/>
      <c r="C68" s="8">
        <v>1.042</v>
      </c>
      <c r="D68" s="8">
        <v>2.0750000000000002</v>
      </c>
      <c r="E68" s="8">
        <v>4.2649999999999997</v>
      </c>
      <c r="F68" s="8">
        <v>0</v>
      </c>
      <c r="G68" s="8">
        <v>8.0000000000000002E-3</v>
      </c>
      <c r="H68" s="8">
        <f t="shared" si="24"/>
        <v>1.0330000000000001</v>
      </c>
      <c r="I68" s="8">
        <f t="shared" si="25"/>
        <v>3.2229999999999999</v>
      </c>
      <c r="K68" s="8">
        <f>C68-MIN(C62:C64)</f>
        <v>0.77900000000000003</v>
      </c>
    </row>
    <row r="69" spans="1:11" x14ac:dyDescent="0.3">
      <c r="A69" s="4" t="s">
        <v>9</v>
      </c>
      <c r="B69" s="6"/>
      <c r="C69" s="8">
        <v>1.3180000000000001</v>
      </c>
      <c r="D69" s="8">
        <v>2.6459999999999999</v>
      </c>
      <c r="E69" s="8">
        <v>4.4669999999999996</v>
      </c>
      <c r="F69" s="8">
        <v>2.9000000000000001E-2</v>
      </c>
      <c r="G69" s="8">
        <v>1.4999999999999999E-2</v>
      </c>
      <c r="H69" s="8">
        <f t="shared" si="24"/>
        <v>1.3279999999999998</v>
      </c>
      <c r="I69" s="8">
        <f t="shared" si="25"/>
        <v>3.1489999999999996</v>
      </c>
      <c r="K69" s="8">
        <f>C69-MIN(C62:C64)</f>
        <v>1.0550000000000002</v>
      </c>
    </row>
    <row r="70" spans="1:11" x14ac:dyDescent="0.3">
      <c r="A70" s="4" t="s">
        <v>10</v>
      </c>
      <c r="B70" s="6"/>
      <c r="C70" s="8">
        <v>1.4890000000000001</v>
      </c>
      <c r="D70" s="8">
        <v>2.7639999999999998</v>
      </c>
      <c r="E70" s="8">
        <v>4.8330000000000002</v>
      </c>
      <c r="F70" s="8">
        <v>1.7000000000000001E-2</v>
      </c>
      <c r="G70" s="8">
        <v>1.2E-2</v>
      </c>
      <c r="H70" s="8">
        <f t="shared" si="24"/>
        <v>1.2749999999999997</v>
      </c>
      <c r="I70" s="8">
        <f t="shared" si="25"/>
        <v>3.3440000000000003</v>
      </c>
      <c r="K70" s="8">
        <f>C70-MIN(C65:C67)</f>
        <v>1.046</v>
      </c>
    </row>
    <row r="71" spans="1:11" x14ac:dyDescent="0.3">
      <c r="A71" s="4" t="s">
        <v>20</v>
      </c>
      <c r="B71" s="6"/>
      <c r="C71" s="8">
        <v>1.498</v>
      </c>
      <c r="D71" s="8">
        <v>2.242</v>
      </c>
      <c r="E71" s="8">
        <v>4.1859999999999999</v>
      </c>
      <c r="F71" s="8">
        <v>3.0000000000000001E-3</v>
      </c>
      <c r="G71" s="8">
        <v>8.9999999999999993E-3</v>
      </c>
      <c r="H71" s="8">
        <f t="shared" si="24"/>
        <v>0.74399999999999999</v>
      </c>
      <c r="I71" s="8">
        <f t="shared" si="25"/>
        <v>2.6879999999999997</v>
      </c>
      <c r="K71" s="8">
        <f>C71-MIN(C65:C67)</f>
        <v>1.0549999999999999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165974-E922-B94C-9A98-6530FFA19521}">
  <dimension ref="A3:T57"/>
  <sheetViews>
    <sheetView topLeftCell="A25" workbookViewId="0">
      <selection activeCell="T19" sqref="T19"/>
    </sheetView>
  </sheetViews>
  <sheetFormatPr defaultColWidth="11.19921875" defaultRowHeight="15.6" x14ac:dyDescent="0.3"/>
  <cols>
    <col min="13" max="13" width="35.69921875" customWidth="1"/>
  </cols>
  <sheetData>
    <row r="3" spans="1:20" ht="16.2" thickBot="1" x14ac:dyDescent="0.35">
      <c r="B3" t="s">
        <v>21</v>
      </c>
      <c r="C3" t="s">
        <v>12</v>
      </c>
      <c r="D3" t="s">
        <v>13</v>
      </c>
      <c r="E3" t="s">
        <v>14</v>
      </c>
      <c r="F3" t="s">
        <v>15</v>
      </c>
      <c r="G3" t="s">
        <v>16</v>
      </c>
      <c r="H3" t="s">
        <v>13</v>
      </c>
      <c r="I3" t="s">
        <v>14</v>
      </c>
      <c r="K3" t="s">
        <v>23</v>
      </c>
      <c r="L3" t="s">
        <v>34</v>
      </c>
      <c r="M3" t="s">
        <v>27</v>
      </c>
    </row>
    <row r="4" spans="1:20" ht="16.2" thickTop="1" x14ac:dyDescent="0.3">
      <c r="A4" s="1" t="s">
        <v>0</v>
      </c>
      <c r="B4" s="6">
        <v>-1190.7367081699999</v>
      </c>
      <c r="C4" s="8">
        <f>(B4-$B$5)*27.2114</f>
        <v>-6.4532107210607911E-2</v>
      </c>
      <c r="D4" s="8">
        <f>H4+C4</f>
        <v>2.8167678927893922</v>
      </c>
      <c r="E4" s="8">
        <f>I4+C4</f>
        <v>3.3778678927893924</v>
      </c>
      <c r="F4" s="8">
        <v>1.67E-2</v>
      </c>
      <c r="G4" s="8">
        <v>0.91290000000000004</v>
      </c>
      <c r="H4" s="8">
        <v>2.8813</v>
      </c>
      <c r="I4" s="8">
        <v>3.4424000000000001</v>
      </c>
      <c r="J4" s="7"/>
      <c r="K4" s="7"/>
      <c r="M4" t="s">
        <v>26</v>
      </c>
    </row>
    <row r="5" spans="1:20" x14ac:dyDescent="0.3">
      <c r="A5" s="2" t="s">
        <v>1</v>
      </c>
      <c r="B5" s="6">
        <v>-1190.7343366600001</v>
      </c>
      <c r="C5" s="8">
        <f t="shared" ref="C5:C15" si="0">(B5-$B$5)*27.2114</f>
        <v>0</v>
      </c>
      <c r="D5" s="8">
        <f t="shared" ref="D5:D11" si="1">H5+C5</f>
        <v>2.8193999999999999</v>
      </c>
      <c r="E5" s="8">
        <f t="shared" ref="E5:E11" si="2">I5+C5</f>
        <v>3.4672000000000001</v>
      </c>
      <c r="F5" s="8">
        <v>4.3400000000000001E-2</v>
      </c>
      <c r="G5" s="8">
        <v>0.72119999999999995</v>
      </c>
      <c r="H5" s="8">
        <v>2.8193999999999999</v>
      </c>
      <c r="I5" s="8">
        <v>3.4672000000000001</v>
      </c>
      <c r="J5" s="7"/>
      <c r="K5" s="7"/>
      <c r="M5" t="s">
        <v>26</v>
      </c>
    </row>
    <row r="6" spans="1:20" x14ac:dyDescent="0.3">
      <c r="A6" s="3" t="s">
        <v>2</v>
      </c>
      <c r="B6" s="6">
        <v>-1190.7112678599999</v>
      </c>
      <c r="C6" s="8">
        <f t="shared" si="0"/>
        <v>0.62773434432398478</v>
      </c>
      <c r="D6" s="8">
        <f t="shared" si="1"/>
        <v>3.4301343443239847</v>
      </c>
      <c r="E6" s="8">
        <f t="shared" si="2"/>
        <v>4.8233343443239844</v>
      </c>
      <c r="F6" s="8">
        <v>4.1300000000000003E-2</v>
      </c>
      <c r="G6" s="8">
        <v>0.32779999999999998</v>
      </c>
      <c r="H6" s="8">
        <v>2.8024</v>
      </c>
      <c r="I6" s="8">
        <v>4.1955999999999998</v>
      </c>
      <c r="J6" s="7"/>
      <c r="K6" s="7"/>
      <c r="M6" t="s">
        <v>26</v>
      </c>
    </row>
    <row r="7" spans="1:20" x14ac:dyDescent="0.3">
      <c r="A7" s="3" t="s">
        <v>3</v>
      </c>
      <c r="B7" s="6">
        <v>-1190.7072936500001</v>
      </c>
      <c r="C7" s="8">
        <f t="shared" si="0"/>
        <v>0.73587816231244962</v>
      </c>
      <c r="D7" s="8">
        <f t="shared" si="1"/>
        <v>3.6385781623124496</v>
      </c>
      <c r="E7" s="8">
        <f t="shared" si="2"/>
        <v>4.7176781623124491</v>
      </c>
      <c r="F7" s="8">
        <v>1.4E-2</v>
      </c>
      <c r="G7" s="8">
        <v>0.24129999999999999</v>
      </c>
      <c r="H7" s="8">
        <v>2.9026999999999998</v>
      </c>
      <c r="I7" s="8">
        <v>3.9817999999999998</v>
      </c>
      <c r="J7" s="7"/>
      <c r="K7" s="7"/>
      <c r="M7" t="s">
        <v>26</v>
      </c>
    </row>
    <row r="8" spans="1:20" x14ac:dyDescent="0.3">
      <c r="A8" s="3" t="s">
        <v>4</v>
      </c>
      <c r="B8" s="6">
        <v>-1190.7039933399999</v>
      </c>
      <c r="C8" s="8">
        <f t="shared" si="0"/>
        <v>0.82568421785225543</v>
      </c>
      <c r="D8" s="8">
        <f t="shared" si="1"/>
        <v>3.6762842178522552</v>
      </c>
      <c r="E8" s="8">
        <f t="shared" si="2"/>
        <v>5.0014842178522549</v>
      </c>
      <c r="F8" s="8">
        <v>3.8899999999999997E-2</v>
      </c>
      <c r="G8" s="8">
        <v>0.12540000000000001</v>
      </c>
      <c r="H8" s="8">
        <v>2.8506</v>
      </c>
      <c r="I8" s="8">
        <v>4.1757999999999997</v>
      </c>
      <c r="J8" s="7"/>
      <c r="K8" s="7"/>
      <c r="M8" t="s">
        <v>26</v>
      </c>
    </row>
    <row r="9" spans="1:20" x14ac:dyDescent="0.3">
      <c r="A9" s="4" t="s">
        <v>5</v>
      </c>
      <c r="B9" s="6">
        <v>-1190.7109402399999</v>
      </c>
      <c r="C9" s="8">
        <f t="shared" si="0"/>
        <v>0.63664934319218347</v>
      </c>
      <c r="D9" s="8">
        <f t="shared" si="1"/>
        <v>3.4207493431921834</v>
      </c>
      <c r="E9" s="8">
        <f t="shared" si="2"/>
        <v>4.7750493431921832</v>
      </c>
      <c r="F9" s="8">
        <v>5.6000000000000001E-2</v>
      </c>
      <c r="G9" s="8">
        <v>0.27979999999999999</v>
      </c>
      <c r="H9" s="8">
        <v>2.7841</v>
      </c>
      <c r="I9" s="8">
        <v>4.1383999999999999</v>
      </c>
      <c r="J9" s="7"/>
      <c r="K9" s="7"/>
      <c r="M9" t="s">
        <v>26</v>
      </c>
      <c r="Q9" s="11" t="s">
        <v>38</v>
      </c>
      <c r="R9" s="11"/>
      <c r="S9" s="11"/>
      <c r="T9" s="11"/>
    </row>
    <row r="10" spans="1:20" x14ac:dyDescent="0.3">
      <c r="A10" s="4" t="s">
        <v>6</v>
      </c>
      <c r="B10" s="6">
        <v>-1190.70938191</v>
      </c>
      <c r="C10" s="8">
        <f t="shared" si="0"/>
        <v>0.67905368415016987</v>
      </c>
      <c r="D10" s="8">
        <f t="shared" si="1"/>
        <v>3.4564536841501701</v>
      </c>
      <c r="E10" s="8">
        <f t="shared" si="2"/>
        <v>4.7173536841501695</v>
      </c>
      <c r="F10" s="8">
        <v>5.0599999999999999E-2</v>
      </c>
      <c r="G10" s="8">
        <v>6.7100000000000007E-2</v>
      </c>
      <c r="H10" s="8">
        <v>2.7774000000000001</v>
      </c>
      <c r="I10" s="8">
        <v>4.0382999999999996</v>
      </c>
      <c r="J10" s="7"/>
      <c r="K10" s="7"/>
      <c r="M10" t="s">
        <v>26</v>
      </c>
      <c r="Q10" t="s">
        <v>35</v>
      </c>
      <c r="R10" t="s">
        <v>37</v>
      </c>
      <c r="S10" t="s">
        <v>22</v>
      </c>
      <c r="T10" t="s">
        <v>24</v>
      </c>
    </row>
    <row r="11" spans="1:20" x14ac:dyDescent="0.3">
      <c r="A11" s="4" t="s">
        <v>7</v>
      </c>
      <c r="B11" s="6">
        <v>-1190.70321582</v>
      </c>
      <c r="C11" s="8">
        <f t="shared" si="0"/>
        <v>0.84684162557831522</v>
      </c>
      <c r="D11" s="8">
        <f t="shared" si="1"/>
        <v>3.7850416255783155</v>
      </c>
      <c r="E11" s="8">
        <f t="shared" si="2"/>
        <v>4.866241625578315</v>
      </c>
      <c r="F11" s="8">
        <v>2.8999999999999998E-3</v>
      </c>
      <c r="G11" s="8">
        <v>0.28810000000000002</v>
      </c>
      <c r="H11" s="8">
        <v>2.9382000000000001</v>
      </c>
      <c r="I11" s="8">
        <v>4.0194000000000001</v>
      </c>
      <c r="J11" s="7"/>
      <c r="K11" s="7"/>
      <c r="M11" t="s">
        <v>26</v>
      </c>
      <c r="P11" s="4" t="s">
        <v>8</v>
      </c>
      <c r="Q11" s="10">
        <f>23.06035*K12</f>
        <v>22.268129700402238</v>
      </c>
      <c r="R11" s="10">
        <f>23.06035*K26</f>
        <v>19.728820162756353</v>
      </c>
      <c r="S11" s="10">
        <f>23.06035*K40</f>
        <v>22.692103053770907</v>
      </c>
      <c r="T11" s="10">
        <f>23.06035*K54</f>
        <v>21.746654712390502</v>
      </c>
    </row>
    <row r="12" spans="1:20" x14ac:dyDescent="0.3">
      <c r="A12" s="4" t="s">
        <v>8</v>
      </c>
      <c r="B12" s="6">
        <v>-1190.6757810500001</v>
      </c>
      <c r="C12" s="8">
        <f t="shared" si="0"/>
        <v>1.5933801259535887</v>
      </c>
      <c r="D12" s="8">
        <f t="shared" ref="D12:D15" si="3">H12+C12</f>
        <v>2.7081801259535885</v>
      </c>
      <c r="E12" s="8">
        <f t="shared" ref="E12:E15" si="4">I12+C12</f>
        <v>5.0251801259535887</v>
      </c>
      <c r="F12" s="8">
        <v>2.0000000000000001E-4</v>
      </c>
      <c r="G12" s="8">
        <v>0.33739999999999998</v>
      </c>
      <c r="H12" s="8">
        <v>1.1148</v>
      </c>
      <c r="I12" s="8">
        <v>3.4318</v>
      </c>
      <c r="J12" s="7"/>
      <c r="K12" s="8">
        <f>C12-MIN(C6:C8)</f>
        <v>0.96564578162960391</v>
      </c>
      <c r="L12" s="8">
        <f>C12-MIN(C4:C5)</f>
        <v>1.6579122331641967</v>
      </c>
      <c r="M12" t="s">
        <v>26</v>
      </c>
      <c r="P12" s="4" t="s">
        <v>9</v>
      </c>
      <c r="Q12" s="10">
        <f t="shared" ref="Q12:Q14" si="5">23.06035*K13</f>
        <v>23.919815428006917</v>
      </c>
      <c r="R12" s="10">
        <f t="shared" ref="R12:R14" si="6">23.06035*K27</f>
        <v>22.964596842876805</v>
      </c>
      <c r="S12" s="10">
        <f t="shared" ref="S12:S14" si="7">23.06035*K41</f>
        <v>26.388687595980247</v>
      </c>
      <c r="T12" s="10">
        <f>23.06035*K55</f>
        <v>26.472076656777929</v>
      </c>
    </row>
    <row r="13" spans="1:20" x14ac:dyDescent="0.3">
      <c r="A13" s="4" t="s">
        <v>9</v>
      </c>
      <c r="B13" s="6">
        <v>-1190.6731488999999</v>
      </c>
      <c r="C13" s="8">
        <f t="shared" si="0"/>
        <v>1.6650046124685236</v>
      </c>
      <c r="D13" s="8">
        <f t="shared" si="3"/>
        <v>2.9947046124685235</v>
      </c>
      <c r="E13" s="8">
        <f t="shared" si="4"/>
        <v>5.240304612468524</v>
      </c>
      <c r="F13" s="8">
        <v>2.87E-2</v>
      </c>
      <c r="G13" s="8">
        <v>0.65790000000000004</v>
      </c>
      <c r="H13" s="8">
        <v>1.3297000000000001</v>
      </c>
      <c r="I13" s="8">
        <v>3.5752999999999999</v>
      </c>
      <c r="J13" s="7"/>
      <c r="K13" s="8">
        <f>C13-MIN(C6:C8)</f>
        <v>1.0372702681445389</v>
      </c>
      <c r="L13" s="8">
        <f>C13-MIN(C4:C5)</f>
        <v>1.7295367196791316</v>
      </c>
      <c r="M13" t="s">
        <v>26</v>
      </c>
      <c r="P13" s="4" t="s">
        <v>10</v>
      </c>
      <c r="Q13" s="10">
        <f t="shared" si="5"/>
        <v>21.360369273700513</v>
      </c>
      <c r="R13" s="10">
        <f t="shared" si="6"/>
        <v>23.246352597115408</v>
      </c>
      <c r="S13" s="10">
        <f t="shared" si="7"/>
        <v>26.952970934849525</v>
      </c>
      <c r="T13" s="10">
        <f>23.06035*K56</f>
        <v>25.831821359104804</v>
      </c>
    </row>
    <row r="14" spans="1:20" x14ac:dyDescent="0.3">
      <c r="A14" s="4" t="s">
        <v>10</v>
      </c>
      <c r="B14" s="6">
        <v>-1190.6769000500001</v>
      </c>
      <c r="C14" s="8">
        <f t="shared" si="0"/>
        <v>1.562930569353127</v>
      </c>
      <c r="D14" s="8">
        <f t="shared" si="3"/>
        <v>2.869730569353127</v>
      </c>
      <c r="E14" s="8">
        <f t="shared" si="4"/>
        <v>5.2903305693531273</v>
      </c>
      <c r="F14" s="8">
        <v>1.67E-2</v>
      </c>
      <c r="G14" s="8">
        <v>0.75639999999999996</v>
      </c>
      <c r="H14" s="8">
        <v>1.3068</v>
      </c>
      <c r="I14" s="8">
        <v>3.7273999999999998</v>
      </c>
      <c r="J14" s="7"/>
      <c r="K14" s="8">
        <f>C14-MIN(C9:C11)</f>
        <v>0.92628122616094355</v>
      </c>
      <c r="L14" s="8">
        <f>C14-MIN(C4:C5)</f>
        <v>1.627462676563735</v>
      </c>
      <c r="M14" t="s">
        <v>26</v>
      </c>
      <c r="P14" s="4" t="s">
        <v>20</v>
      </c>
      <c r="Q14" s="10">
        <f t="shared" si="5"/>
        <v>21.477097643675446</v>
      </c>
      <c r="R14" s="10">
        <f t="shared" si="6"/>
        <v>23.597039710536798</v>
      </c>
      <c r="S14" s="10">
        <f t="shared" si="7"/>
        <v>27.751156541795073</v>
      </c>
      <c r="T14" s="10">
        <f>23.06035*K57</f>
        <v>25.768104561622728</v>
      </c>
    </row>
    <row r="15" spans="1:20" x14ac:dyDescent="0.3">
      <c r="A15" s="4" t="s">
        <v>20</v>
      </c>
      <c r="B15" s="6">
        <v>-1190.6767140300001</v>
      </c>
      <c r="C15" s="8">
        <f t="shared" si="0"/>
        <v>1.5679924339811544</v>
      </c>
      <c r="D15" s="8">
        <f t="shared" si="3"/>
        <v>2.5379924339811542</v>
      </c>
      <c r="E15" s="8">
        <f t="shared" si="4"/>
        <v>5.2048924339811542</v>
      </c>
      <c r="F15" s="8">
        <v>2.0000000000000001E-4</v>
      </c>
      <c r="G15" s="8">
        <v>0.66839999999999999</v>
      </c>
      <c r="H15" s="8">
        <v>0.97</v>
      </c>
      <c r="I15" s="8">
        <v>3.6368999999999998</v>
      </c>
      <c r="J15" s="7"/>
      <c r="K15" s="8">
        <f>C15-MIN(C9:C11)</f>
        <v>0.93134309078897093</v>
      </c>
      <c r="L15" s="8">
        <f>C15-MIN(C4:C5)</f>
        <v>1.6325245411917624</v>
      </c>
      <c r="M15" t="s">
        <v>26</v>
      </c>
      <c r="Q15" s="11" t="s">
        <v>39</v>
      </c>
      <c r="R15" s="11"/>
      <c r="S15" s="11"/>
      <c r="T15" s="11"/>
    </row>
    <row r="16" spans="1:20" x14ac:dyDescent="0.3">
      <c r="P16" s="4" t="s">
        <v>8</v>
      </c>
      <c r="Q16" s="10">
        <f>23.06035*L12</f>
        <v>38.232036366047986</v>
      </c>
      <c r="R16" s="10">
        <f>23.06035*L26</f>
        <v>29.503142573782419</v>
      </c>
      <c r="S16" s="10">
        <f>23.06035*L40</f>
        <v>31.885776810968686</v>
      </c>
      <c r="T16" s="10">
        <f>23.06035*L54</f>
        <v>29.253866447784876</v>
      </c>
    </row>
    <row r="17" spans="1:20" ht="16.2" thickBot="1" x14ac:dyDescent="0.35">
      <c r="B17" t="s">
        <v>36</v>
      </c>
      <c r="C17" t="s">
        <v>12</v>
      </c>
      <c r="D17" t="s">
        <v>13</v>
      </c>
      <c r="E17" t="s">
        <v>14</v>
      </c>
      <c r="F17" t="s">
        <v>15</v>
      </c>
      <c r="G17" t="s">
        <v>16</v>
      </c>
      <c r="H17" t="s">
        <v>13</v>
      </c>
      <c r="I17" t="s">
        <v>14</v>
      </c>
      <c r="K17" t="s">
        <v>23</v>
      </c>
      <c r="P17" s="4" t="s">
        <v>9</v>
      </c>
      <c r="Q17" s="10">
        <f t="shared" ref="Q17:Q19" si="8">23.06035*L13</f>
        <v>39.883722093652665</v>
      </c>
      <c r="R17" s="10">
        <f t="shared" ref="R17:R19" si="9">23.06035*L27</f>
        <v>32.738919253902871</v>
      </c>
      <c r="S17" s="10">
        <f>23.06035*L41</f>
        <v>35.58236135317803</v>
      </c>
      <c r="T17" s="10">
        <f>23.06035*L55</f>
        <v>33.979288392172307</v>
      </c>
    </row>
    <row r="18" spans="1:20" ht="16.2" thickTop="1" x14ac:dyDescent="0.3">
      <c r="A18" s="1" t="s">
        <v>0</v>
      </c>
      <c r="B18" s="6">
        <v>-1190.1636114999999</v>
      </c>
      <c r="C18" s="8">
        <f>(B18-$B$19)*27.2114</f>
        <v>3.5412371734347879E-2</v>
      </c>
      <c r="D18" s="8">
        <f t="shared" ref="D18:D29" si="10">H18+C18</f>
        <v>2.6056123717343476</v>
      </c>
      <c r="E18" s="8">
        <f t="shared" ref="E18:E29" si="11">I18+C18</f>
        <v>3.1957123717343476</v>
      </c>
      <c r="F18" s="8">
        <v>1.7100000000000001E-2</v>
      </c>
      <c r="G18" s="8">
        <v>0.99609999999999999</v>
      </c>
      <c r="H18" s="8">
        <v>2.5701999999999998</v>
      </c>
      <c r="I18" s="8">
        <v>3.1602999999999999</v>
      </c>
      <c r="M18" t="s">
        <v>26</v>
      </c>
      <c r="P18" s="4" t="s">
        <v>10</v>
      </c>
      <c r="Q18" s="10">
        <f t="shared" si="8"/>
        <v>37.529858933496527</v>
      </c>
      <c r="R18" s="10">
        <f t="shared" si="9"/>
        <v>34.881432654318985</v>
      </c>
      <c r="S18" s="10">
        <f>23.06035*L42</f>
        <v>37.525002049520779</v>
      </c>
      <c r="T18" s="10">
        <f>23.06035*L56</f>
        <v>35.759417996854722</v>
      </c>
    </row>
    <row r="19" spans="1:20" x14ac:dyDescent="0.3">
      <c r="A19" s="2" t="s">
        <v>1</v>
      </c>
      <c r="B19" s="6">
        <v>-1190.16491288</v>
      </c>
      <c r="C19" s="8">
        <f>(B19-$B$19)*27.2114</f>
        <v>0</v>
      </c>
      <c r="D19" s="8">
        <f t="shared" si="10"/>
        <v>2.5108999999999999</v>
      </c>
      <c r="E19" s="8">
        <f t="shared" si="11"/>
        <v>3.1392000000000002</v>
      </c>
      <c r="F19" s="8">
        <v>4.6100000000000002E-2</v>
      </c>
      <c r="G19" s="8">
        <v>0.58889999999999998</v>
      </c>
      <c r="H19" s="8">
        <v>2.5108999999999999</v>
      </c>
      <c r="I19" s="8">
        <v>3.1392000000000002</v>
      </c>
      <c r="M19" t="s">
        <v>26</v>
      </c>
      <c r="P19" s="4" t="s">
        <v>20</v>
      </c>
      <c r="Q19" s="10">
        <f t="shared" si="8"/>
        <v>37.646587303471456</v>
      </c>
      <c r="R19" s="10">
        <f t="shared" si="9"/>
        <v>35.232119767740379</v>
      </c>
      <c r="S19" s="10">
        <f>23.06035*L43</f>
        <v>38.323187656466324</v>
      </c>
      <c r="T19" s="10">
        <f>23.06035*L57</f>
        <v>35.695701199372643</v>
      </c>
    </row>
    <row r="20" spans="1:20" x14ac:dyDescent="0.3">
      <c r="A20" s="3" t="s">
        <v>2</v>
      </c>
      <c r="B20" s="6">
        <v>-1190.1478445499999</v>
      </c>
      <c r="C20" s="8">
        <f t="shared" ref="C20:C29" si="12">(B20-$B$19)*27.2114</f>
        <v>0.4644531549627936</v>
      </c>
      <c r="D20" s="8">
        <f t="shared" si="10"/>
        <v>3.0241531549627934</v>
      </c>
      <c r="E20" s="8">
        <f t="shared" si="11"/>
        <v>4.078953154962794</v>
      </c>
      <c r="F20" s="8">
        <v>5.9499999999999997E-2</v>
      </c>
      <c r="G20" s="8">
        <v>9.7000000000000003E-3</v>
      </c>
      <c r="H20" s="8">
        <v>2.5596999999999999</v>
      </c>
      <c r="I20" s="8">
        <v>3.6145</v>
      </c>
      <c r="M20" t="s">
        <v>26</v>
      </c>
    </row>
    <row r="21" spans="1:20" x14ac:dyDescent="0.3">
      <c r="A21" s="3" t="s">
        <v>3</v>
      </c>
      <c r="B21" s="6">
        <v>-1190.14933638</v>
      </c>
      <c r="C21" s="8">
        <f t="shared" si="12"/>
        <v>0.4238583720986917</v>
      </c>
      <c r="D21" s="8">
        <f t="shared" si="10"/>
        <v>3.029958372098692</v>
      </c>
      <c r="E21" s="8">
        <f t="shared" si="11"/>
        <v>3.8107583720986913</v>
      </c>
      <c r="F21" s="8">
        <v>1.9199999999999998E-2</v>
      </c>
      <c r="G21" s="8">
        <v>8.2299999999999998E-2</v>
      </c>
      <c r="H21" s="8">
        <v>2.6061000000000001</v>
      </c>
      <c r="I21" s="8">
        <v>3.3868999999999998</v>
      </c>
      <c r="M21" t="s">
        <v>26</v>
      </c>
    </row>
    <row r="22" spans="1:20" x14ac:dyDescent="0.3">
      <c r="A22" s="3" t="s">
        <v>4</v>
      </c>
      <c r="B22" s="6">
        <v>-1190.1430815399999</v>
      </c>
      <c r="C22" s="8">
        <f t="shared" si="12"/>
        <v>0.59406132527770028</v>
      </c>
      <c r="D22" s="8">
        <f t="shared" si="10"/>
        <v>3.1961613252777004</v>
      </c>
      <c r="E22" s="8">
        <f t="shared" si="11"/>
        <v>4.0308613252776997</v>
      </c>
      <c r="F22" s="8">
        <v>5.3400000000000003E-2</v>
      </c>
      <c r="G22" s="8">
        <v>1.5699999999999999E-2</v>
      </c>
      <c r="H22" s="8">
        <v>2.6021000000000001</v>
      </c>
      <c r="I22" s="8">
        <v>3.4367999999999999</v>
      </c>
      <c r="M22" t="s">
        <v>26</v>
      </c>
    </row>
    <row r="23" spans="1:20" x14ac:dyDescent="0.3">
      <c r="A23" s="4" t="s">
        <v>5</v>
      </c>
      <c r="B23" s="6">
        <v>-1190.14603571</v>
      </c>
      <c r="C23" s="8">
        <f t="shared" si="12"/>
        <v>0.51367422373789429</v>
      </c>
      <c r="D23" s="8">
        <f t="shared" si="10"/>
        <v>3.0710742237378943</v>
      </c>
      <c r="E23" s="8">
        <f t="shared" si="11"/>
        <v>4.0242742237378941</v>
      </c>
      <c r="F23" s="8">
        <v>8.0299999999999996E-2</v>
      </c>
      <c r="G23" s="8">
        <v>2.2499999999999999E-2</v>
      </c>
      <c r="H23" s="8">
        <v>2.5573999999999999</v>
      </c>
      <c r="I23" s="8">
        <v>3.5106000000000002</v>
      </c>
      <c r="M23" t="s">
        <v>26</v>
      </c>
    </row>
    <row r="24" spans="1:20" x14ac:dyDescent="0.3">
      <c r="A24" s="4" t="s">
        <v>6</v>
      </c>
      <c r="B24" s="6">
        <v>-1190.14637105</v>
      </c>
      <c r="C24" s="8">
        <f t="shared" si="12"/>
        <v>0.50454915286210222</v>
      </c>
      <c r="D24" s="8">
        <f t="shared" si="10"/>
        <v>3.0462491528621021</v>
      </c>
      <c r="E24" s="8">
        <f t="shared" si="11"/>
        <v>3.8201491528621023</v>
      </c>
      <c r="F24" s="8">
        <v>7.1099999999999997E-2</v>
      </c>
      <c r="G24" s="8">
        <v>6.0000000000000001E-3</v>
      </c>
      <c r="H24" s="8">
        <v>2.5417000000000001</v>
      </c>
      <c r="I24" s="8">
        <v>3.3155999999999999</v>
      </c>
      <c r="M24" t="s">
        <v>26</v>
      </c>
    </row>
    <row r="25" spans="1:20" x14ac:dyDescent="0.3">
      <c r="A25" s="4" t="s">
        <v>7</v>
      </c>
      <c r="B25" s="6">
        <v>-1190.14554045</v>
      </c>
      <c r="C25" s="8">
        <f t="shared" si="12"/>
        <v>0.52715094170134136</v>
      </c>
      <c r="D25" s="8">
        <f t="shared" si="10"/>
        <v>3.1514509417013414</v>
      </c>
      <c r="E25" s="8">
        <f t="shared" si="11"/>
        <v>3.9883509417013414</v>
      </c>
      <c r="F25" s="8">
        <v>3.0000000000000001E-3</v>
      </c>
      <c r="G25" s="8">
        <v>8.7599999999999997E-2</v>
      </c>
      <c r="H25" s="8">
        <v>2.6242999999999999</v>
      </c>
      <c r="I25" s="8">
        <v>3.4611999999999998</v>
      </c>
      <c r="M25" t="s">
        <v>26</v>
      </c>
    </row>
    <row r="26" spans="1:20" x14ac:dyDescent="0.3">
      <c r="A26" s="4" t="s">
        <v>8</v>
      </c>
      <c r="B26" s="6">
        <v>-1190.1178962500001</v>
      </c>
      <c r="C26" s="8">
        <f t="shared" si="12"/>
        <v>1.2793883255797254</v>
      </c>
      <c r="D26" s="8">
        <f t="shared" si="10"/>
        <v>2.0766883255797253</v>
      </c>
      <c r="E26" s="8">
        <f t="shared" si="11"/>
        <v>4.0179883255797257</v>
      </c>
      <c r="F26" s="8">
        <v>1E-4</v>
      </c>
      <c r="G26" s="8">
        <v>3.5900000000000001E-2</v>
      </c>
      <c r="H26" s="8">
        <v>0.79730000000000001</v>
      </c>
      <c r="I26" s="8">
        <v>2.7385999999999999</v>
      </c>
      <c r="K26" s="8">
        <f>C26-MIN(C20:C22)</f>
        <v>0.85552995348103367</v>
      </c>
      <c r="L26" s="8">
        <f>C26-MIN(C18:C19)</f>
        <v>1.2793883255797254</v>
      </c>
      <c r="M26" t="s">
        <v>26</v>
      </c>
    </row>
    <row r="27" spans="1:20" x14ac:dyDescent="0.3">
      <c r="A27" s="4" t="s">
        <v>9</v>
      </c>
      <c r="B27" s="6">
        <v>-1190.1127396700001</v>
      </c>
      <c r="C27" s="8">
        <f t="shared" si="12"/>
        <v>1.4197060865903106</v>
      </c>
      <c r="D27" s="8">
        <f t="shared" si="10"/>
        <v>2.6093060865903106</v>
      </c>
      <c r="E27" s="8">
        <f t="shared" si="11"/>
        <v>4.3518060865903108</v>
      </c>
      <c r="F27" s="8">
        <v>3.2500000000000001E-2</v>
      </c>
      <c r="G27" s="8">
        <v>2.3E-3</v>
      </c>
      <c r="H27" s="8">
        <v>1.1896</v>
      </c>
      <c r="I27" s="8">
        <v>2.9321000000000002</v>
      </c>
      <c r="K27" s="8">
        <f>C27-MIN(C20:C22)</f>
        <v>0.99584771449161891</v>
      </c>
      <c r="L27" s="8">
        <f>C27-MIN(C18:C19)</f>
        <v>1.4197060865903106</v>
      </c>
      <c r="M27" t="s">
        <v>26</v>
      </c>
    </row>
    <row r="28" spans="1:20" x14ac:dyDescent="0.3">
      <c r="A28" s="4" t="s">
        <v>10</v>
      </c>
      <c r="B28" s="6">
        <v>-1190.10932533</v>
      </c>
      <c r="C28" s="8">
        <f t="shared" si="12"/>
        <v>1.5126150580680253</v>
      </c>
      <c r="D28" s="8">
        <f t="shared" si="10"/>
        <v>2.6007150580680252</v>
      </c>
      <c r="E28" s="8">
        <f t="shared" si="11"/>
        <v>4.7101150580680251</v>
      </c>
      <c r="F28" s="8">
        <v>2.06E-2</v>
      </c>
      <c r="G28" s="8">
        <v>1.7899999999999999E-2</v>
      </c>
      <c r="H28" s="8">
        <v>1.0881000000000001</v>
      </c>
      <c r="I28" s="8">
        <v>3.1974999999999998</v>
      </c>
      <c r="K28" s="8">
        <f>C28-MIN(C23:C25)</f>
        <v>1.0080659052059231</v>
      </c>
      <c r="L28" s="8">
        <f>C28-MIN(C18:C19)</f>
        <v>1.5126150580680253</v>
      </c>
      <c r="M28" t="s">
        <v>26</v>
      </c>
    </row>
    <row r="29" spans="1:20" x14ac:dyDescent="0.3">
      <c r="A29" s="4" t="s">
        <v>20</v>
      </c>
      <c r="B29" s="6">
        <v>-1190.1087664700001</v>
      </c>
      <c r="C29" s="8">
        <f t="shared" si="12"/>
        <v>1.5278224210708153</v>
      </c>
      <c r="D29" s="8">
        <f t="shared" si="10"/>
        <v>2.1840224210708152</v>
      </c>
      <c r="E29" s="8">
        <f t="shared" si="11"/>
        <v>4.3097224210708154</v>
      </c>
      <c r="F29" s="8">
        <v>1E-4</v>
      </c>
      <c r="G29" s="8">
        <v>2.0000000000000001E-4</v>
      </c>
      <c r="H29" s="8">
        <v>0.65620000000000001</v>
      </c>
      <c r="I29" s="8">
        <v>2.7818999999999998</v>
      </c>
      <c r="K29" s="8">
        <f>C29-MIN(C23:C25)</f>
        <v>1.0232732682087131</v>
      </c>
      <c r="L29" s="8">
        <f>C29-MIN(C18:C19)</f>
        <v>1.5278224210708153</v>
      </c>
      <c r="M29" t="s">
        <v>26</v>
      </c>
    </row>
    <row r="31" spans="1:20" ht="16.2" thickBot="1" x14ac:dyDescent="0.35">
      <c r="B31" t="s">
        <v>22</v>
      </c>
      <c r="C31" t="s">
        <v>12</v>
      </c>
      <c r="D31" t="s">
        <v>13</v>
      </c>
      <c r="E31" t="s">
        <v>14</v>
      </c>
      <c r="F31" t="s">
        <v>15</v>
      </c>
      <c r="G31" t="s">
        <v>16</v>
      </c>
      <c r="H31" t="s">
        <v>13</v>
      </c>
      <c r="I31" t="s">
        <v>14</v>
      </c>
      <c r="K31" t="s">
        <v>23</v>
      </c>
    </row>
    <row r="32" spans="1:20" ht="16.2" thickTop="1" x14ac:dyDescent="0.3">
      <c r="A32" s="1" t="s">
        <v>0</v>
      </c>
      <c r="B32" s="6">
        <v>-1191.0126823000001</v>
      </c>
      <c r="C32" s="8">
        <f>(B32-$B$33)*27.2114</f>
        <v>4.3500960381714235E-2</v>
      </c>
      <c r="D32" s="8">
        <f t="shared" ref="D32:D43" si="13">H32+C32</f>
        <v>2.5701009603817142</v>
      </c>
      <c r="E32" s="8">
        <f t="shared" ref="E32:E43" si="14">I32+C32</f>
        <v>3.574000960381714</v>
      </c>
      <c r="F32" s="8">
        <v>3.8999999999999998E-3</v>
      </c>
      <c r="G32" s="8">
        <v>1.0193000000000001</v>
      </c>
      <c r="H32" s="8">
        <v>2.5266000000000002</v>
      </c>
      <c r="I32" s="8">
        <v>3.5305</v>
      </c>
      <c r="M32" t="s">
        <v>29</v>
      </c>
    </row>
    <row r="33" spans="1:13" x14ac:dyDescent="0.3">
      <c r="A33" s="2" t="s">
        <v>1</v>
      </c>
      <c r="B33" s="6">
        <v>-1191.01428093</v>
      </c>
      <c r="C33" s="8">
        <f>(B33-$B$33)*27.2114</f>
        <v>0</v>
      </c>
      <c r="D33" s="8">
        <f t="shared" si="13"/>
        <v>2.4900000000000002</v>
      </c>
      <c r="E33" s="8">
        <f t="shared" si="14"/>
        <v>3.5411999999999999</v>
      </c>
      <c r="F33" s="8">
        <v>1.2999999999999999E-2</v>
      </c>
      <c r="G33" s="8">
        <v>0.86109999999999998</v>
      </c>
      <c r="H33" s="8">
        <v>2.4900000000000002</v>
      </c>
      <c r="I33" s="8">
        <v>3.5411999999999999</v>
      </c>
      <c r="M33" t="s">
        <v>29</v>
      </c>
    </row>
    <row r="34" spans="1:13" x14ac:dyDescent="0.3">
      <c r="A34" s="3" t="s">
        <v>2</v>
      </c>
      <c r="B34" s="6">
        <v>-1190.9978509600001</v>
      </c>
      <c r="C34" s="8">
        <f t="shared" ref="C34:C43" si="15">(B34-$B$33)*27.2114</f>
        <v>0.44708248565773157</v>
      </c>
      <c r="D34" s="8">
        <f t="shared" si="13"/>
        <v>2.9561824856577319</v>
      </c>
      <c r="E34" s="8">
        <f t="shared" si="14"/>
        <v>4.6269824856577317</v>
      </c>
      <c r="F34" s="8">
        <v>2.1700000000000001E-2</v>
      </c>
      <c r="G34" s="8">
        <v>0.3901</v>
      </c>
      <c r="H34" s="8">
        <v>2.5091000000000001</v>
      </c>
      <c r="I34" s="8">
        <v>4.1798999999999999</v>
      </c>
      <c r="M34" t="s">
        <v>29</v>
      </c>
    </row>
    <row r="35" spans="1:13" x14ac:dyDescent="0.3">
      <c r="A35" s="3" t="s">
        <v>3</v>
      </c>
      <c r="B35" s="6">
        <v>-1190.9996297600001</v>
      </c>
      <c r="C35" s="8">
        <f t="shared" si="15"/>
        <v>0.39867884733743331</v>
      </c>
      <c r="D35" s="8">
        <f t="shared" si="13"/>
        <v>2.9331788473374334</v>
      </c>
      <c r="E35" s="8">
        <f t="shared" si="14"/>
        <v>4.4050788473374336</v>
      </c>
      <c r="F35" s="8">
        <v>7.0000000000000001E-3</v>
      </c>
      <c r="G35" s="8">
        <v>0.33910000000000001</v>
      </c>
      <c r="H35" s="8">
        <v>2.5345</v>
      </c>
      <c r="I35" s="8">
        <v>4.0064000000000002</v>
      </c>
      <c r="M35" t="s">
        <v>29</v>
      </c>
    </row>
    <row r="36" spans="1:13" x14ac:dyDescent="0.3">
      <c r="A36" s="3" t="s">
        <v>4</v>
      </c>
      <c r="B36" s="6">
        <v>-1190.99465665</v>
      </c>
      <c r="C36" s="8">
        <f t="shared" si="15"/>
        <v>0.53400413279244552</v>
      </c>
      <c r="D36" s="8">
        <f t="shared" si="13"/>
        <v>3.0757041327924455</v>
      </c>
      <c r="E36" s="8">
        <f t="shared" si="14"/>
        <v>4.750804132792446</v>
      </c>
      <c r="F36" s="8">
        <v>2.1399999999999999E-2</v>
      </c>
      <c r="G36" s="8">
        <v>0.34460000000000002</v>
      </c>
      <c r="H36" s="8">
        <v>2.5417000000000001</v>
      </c>
      <c r="I36" s="8">
        <v>4.2168000000000001</v>
      </c>
      <c r="M36" t="s">
        <v>29</v>
      </c>
    </row>
    <row r="37" spans="1:13" x14ac:dyDescent="0.3">
      <c r="A37" s="4" t="s">
        <v>5</v>
      </c>
      <c r="B37" s="6">
        <v>-1190.99743319</v>
      </c>
      <c r="C37" s="8">
        <f t="shared" si="15"/>
        <v>0.45845059223607859</v>
      </c>
      <c r="D37" s="8">
        <f t="shared" si="13"/>
        <v>2.9652505922360786</v>
      </c>
      <c r="E37" s="8">
        <f t="shared" si="14"/>
        <v>4.5836505922360793</v>
      </c>
      <c r="F37" s="8">
        <v>2.8400000000000002E-2</v>
      </c>
      <c r="G37" s="8">
        <v>0.34379999999999999</v>
      </c>
      <c r="H37" s="8">
        <v>2.5068000000000001</v>
      </c>
      <c r="I37" s="8">
        <v>4.1252000000000004</v>
      </c>
      <c r="M37" t="s">
        <v>29</v>
      </c>
    </row>
    <row r="38" spans="1:13" x14ac:dyDescent="0.3">
      <c r="A38" s="4" t="s">
        <v>6</v>
      </c>
      <c r="B38" s="6">
        <v>-1190.99649228</v>
      </c>
      <c r="C38" s="8">
        <f t="shared" si="15"/>
        <v>0.48405407061154576</v>
      </c>
      <c r="D38" s="8">
        <f t="shared" si="13"/>
        <v>2.9850540706115458</v>
      </c>
      <c r="E38" s="8">
        <f t="shared" si="14"/>
        <v>4.6244540706115451</v>
      </c>
      <c r="F38" s="8">
        <v>2.8000000000000001E-2</v>
      </c>
      <c r="G38" s="8">
        <v>0.37130000000000002</v>
      </c>
      <c r="H38" s="8">
        <v>2.5009999999999999</v>
      </c>
      <c r="I38" s="8">
        <v>4.1403999999999996</v>
      </c>
      <c r="M38" t="s">
        <v>29</v>
      </c>
    </row>
    <row r="39" spans="1:13" x14ac:dyDescent="0.3">
      <c r="A39" s="4" t="s">
        <v>7</v>
      </c>
      <c r="B39" s="6">
        <v>-1190.9958804299999</v>
      </c>
      <c r="C39" s="8">
        <f t="shared" si="15"/>
        <v>0.50070336570266571</v>
      </c>
      <c r="D39" s="8">
        <f t="shared" si="13"/>
        <v>3.0401033657026657</v>
      </c>
      <c r="E39" s="8">
        <f t="shared" si="14"/>
        <v>4.5394033657026664</v>
      </c>
      <c r="F39" s="8">
        <v>2.5999999999999999E-3</v>
      </c>
      <c r="G39" s="8">
        <v>0.35759999999999997</v>
      </c>
      <c r="H39" s="8">
        <v>2.5394000000000001</v>
      </c>
      <c r="I39" s="8">
        <v>4.0387000000000004</v>
      </c>
      <c r="M39" t="s">
        <v>29</v>
      </c>
    </row>
    <row r="40" spans="1:13" x14ac:dyDescent="0.3">
      <c r="A40" s="4" t="s">
        <v>8</v>
      </c>
      <c r="B40" s="6">
        <v>-1190.9634673</v>
      </c>
      <c r="C40" s="8">
        <f t="shared" si="15"/>
        <v>1.3827100113818172</v>
      </c>
      <c r="D40" s="8">
        <f t="shared" si="13"/>
        <v>2.105910011381817</v>
      </c>
      <c r="E40" s="8">
        <f t="shared" si="14"/>
        <v>4.7843100113818178</v>
      </c>
      <c r="F40" s="8">
        <v>1E-4</v>
      </c>
      <c r="G40" s="8">
        <v>0.32750000000000001</v>
      </c>
      <c r="H40" s="8">
        <v>0.72319999999999995</v>
      </c>
      <c r="I40" s="8">
        <v>3.4016000000000002</v>
      </c>
      <c r="K40" s="8">
        <f>C40-MIN(C34:C36)</f>
        <v>0.98403116404438384</v>
      </c>
      <c r="L40" s="8">
        <f>C40-MIN(C32:C33)</f>
        <v>1.3827100113818172</v>
      </c>
      <c r="M40" t="s">
        <v>26</v>
      </c>
    </row>
    <row r="41" spans="1:13" x14ac:dyDescent="0.3">
      <c r="A41" s="4" t="s">
        <v>9</v>
      </c>
      <c r="B41" s="6">
        <v>-1190.95757637</v>
      </c>
      <c r="C41" s="8">
        <f t="shared" si="15"/>
        <v>1.5430104639859339</v>
      </c>
      <c r="D41" s="8">
        <f t="shared" si="13"/>
        <v>2.5103104639859337</v>
      </c>
      <c r="E41" s="8">
        <f t="shared" si="14"/>
        <v>5.0881104639859345</v>
      </c>
      <c r="F41" s="8">
        <v>1.43E-2</v>
      </c>
      <c r="G41" s="8">
        <v>0.67259999999999998</v>
      </c>
      <c r="H41" s="8">
        <v>0.96730000000000005</v>
      </c>
      <c r="I41" s="8">
        <v>3.5451000000000001</v>
      </c>
      <c r="K41" s="8">
        <f>C41-MIN(C34:C36)</f>
        <v>1.1443316166485005</v>
      </c>
      <c r="L41" s="8">
        <f>C41-MIN(C32:C33)</f>
        <v>1.5430104639859339</v>
      </c>
      <c r="M41" t="s">
        <v>26</v>
      </c>
    </row>
    <row r="42" spans="1:13" x14ac:dyDescent="0.3">
      <c r="A42" s="4" t="s">
        <v>10</v>
      </c>
      <c r="B42" s="6">
        <v>-1190.95448055</v>
      </c>
      <c r="C42" s="8">
        <f t="shared" si="15"/>
        <v>1.6272520603338969</v>
      </c>
      <c r="D42" s="8">
        <f t="shared" si="13"/>
        <v>2.5613520603338968</v>
      </c>
      <c r="E42" s="8">
        <f t="shared" si="14"/>
        <v>5.3180520603338968</v>
      </c>
      <c r="F42" s="8">
        <v>8.5000000000000006E-3</v>
      </c>
      <c r="G42" s="8">
        <v>0.76329999999999998</v>
      </c>
      <c r="H42" s="8">
        <v>0.93410000000000004</v>
      </c>
      <c r="I42" s="8">
        <v>3.6907999999999999</v>
      </c>
      <c r="K42" s="8">
        <f>C42-MIN(C37:C39)</f>
        <v>1.1688014680978183</v>
      </c>
      <c r="L42" s="8">
        <f>C42-MIN(C32:C33)</f>
        <v>1.6272520603338969</v>
      </c>
      <c r="M42" t="s">
        <v>26</v>
      </c>
    </row>
    <row r="43" spans="1:13" x14ac:dyDescent="0.3">
      <c r="A43" s="4" t="s">
        <v>20</v>
      </c>
      <c r="B43" s="6">
        <v>-1190.95320855</v>
      </c>
      <c r="C43" s="8">
        <f t="shared" si="15"/>
        <v>1.661864961133128</v>
      </c>
      <c r="D43" s="8">
        <f t="shared" si="13"/>
        <v>2.2222649611331278</v>
      </c>
      <c r="E43" s="8">
        <f t="shared" si="14"/>
        <v>5.2678649611331281</v>
      </c>
      <c r="F43" s="8">
        <v>1E-4</v>
      </c>
      <c r="G43" s="8">
        <v>0.69669999999999999</v>
      </c>
      <c r="H43" s="8">
        <v>0.56040000000000001</v>
      </c>
      <c r="I43" s="8">
        <v>3.6059999999999999</v>
      </c>
      <c r="K43" s="8">
        <f>C43-MIN(C37:C39)</f>
        <v>1.2034143688970493</v>
      </c>
      <c r="L43" s="8">
        <f>C43-MIN(C32:C33)</f>
        <v>1.661864961133128</v>
      </c>
      <c r="M43" t="s">
        <v>26</v>
      </c>
    </row>
    <row r="45" spans="1:13" ht="16.2" thickBot="1" x14ac:dyDescent="0.35">
      <c r="B45" t="s">
        <v>24</v>
      </c>
      <c r="C45" t="s">
        <v>12</v>
      </c>
      <c r="D45" t="s">
        <v>13</v>
      </c>
      <c r="E45" t="s">
        <v>14</v>
      </c>
      <c r="F45" t="s">
        <v>15</v>
      </c>
      <c r="G45" t="s">
        <v>16</v>
      </c>
      <c r="H45" t="s">
        <v>13</v>
      </c>
      <c r="I45" t="s">
        <v>14</v>
      </c>
      <c r="K45" t="s">
        <v>23</v>
      </c>
    </row>
    <row r="46" spans="1:13" ht="16.2" thickTop="1" x14ac:dyDescent="0.3">
      <c r="A46" s="1" t="s">
        <v>0</v>
      </c>
      <c r="B46" s="6">
        <v>-1191.12341823</v>
      </c>
      <c r="C46" s="8">
        <f>(B46-$B$47)*27.2114</f>
        <v>4.3105850855825474E-2</v>
      </c>
      <c r="D46" s="8">
        <f t="shared" ref="D46:D53" si="16">H46+C46</f>
        <v>2.7650058508558257</v>
      </c>
      <c r="E46" s="8">
        <f t="shared" ref="E46:E53" si="17">I46+C46</f>
        <v>3.5287058508558253</v>
      </c>
      <c r="F46" s="8">
        <v>1.37E-2</v>
      </c>
      <c r="G46" s="8">
        <v>0.99990000000000001</v>
      </c>
      <c r="H46" s="8">
        <v>2.7219000000000002</v>
      </c>
      <c r="I46" s="8">
        <v>3.4855999999999998</v>
      </c>
      <c r="M46" t="s">
        <v>28</v>
      </c>
    </row>
    <row r="47" spans="1:13" x14ac:dyDescent="0.3">
      <c r="A47" s="2" t="s">
        <v>1</v>
      </c>
      <c r="B47" s="6">
        <v>-1191.12500234</v>
      </c>
      <c r="C47" s="8">
        <f t="shared" ref="C47:C57" si="18">(B47-$B$47)*27.2114</f>
        <v>0</v>
      </c>
      <c r="D47" s="8">
        <f t="shared" si="16"/>
        <v>2.6764000000000001</v>
      </c>
      <c r="E47" s="8">
        <f t="shared" si="17"/>
        <v>3.5057999999999998</v>
      </c>
      <c r="F47" s="8">
        <v>3.0200000000000001E-2</v>
      </c>
      <c r="G47" s="8">
        <v>0.84309999999999996</v>
      </c>
      <c r="H47" s="8">
        <v>2.6764000000000001</v>
      </c>
      <c r="I47" s="8">
        <v>3.5057999999999998</v>
      </c>
      <c r="M47" t="s">
        <v>28</v>
      </c>
    </row>
    <row r="48" spans="1:13" x14ac:dyDescent="0.3">
      <c r="A48" s="3" t="s">
        <v>2</v>
      </c>
      <c r="B48" s="6">
        <v>-1191.11079776</v>
      </c>
      <c r="C48" s="8">
        <f t="shared" si="18"/>
        <v>0.38652650821387069</v>
      </c>
      <c r="D48" s="8">
        <f t="shared" si="16"/>
        <v>3.1309265082138706</v>
      </c>
      <c r="E48" s="8">
        <f t="shared" si="17"/>
        <v>4.5268265082138708</v>
      </c>
      <c r="F48" s="8">
        <v>3.9100000000000003E-2</v>
      </c>
      <c r="G48" s="8">
        <v>0.38269999999999998</v>
      </c>
      <c r="H48" s="8">
        <v>2.7444000000000002</v>
      </c>
      <c r="I48" s="8">
        <v>4.1402999999999999</v>
      </c>
      <c r="M48" t="s">
        <v>28</v>
      </c>
    </row>
    <row r="49" spans="1:13" x14ac:dyDescent="0.3">
      <c r="A49" s="3" t="s">
        <v>3</v>
      </c>
      <c r="B49" s="6">
        <v>-1191.1130387400001</v>
      </c>
      <c r="C49" s="8">
        <f t="shared" si="18"/>
        <v>0.32554630503849152</v>
      </c>
      <c r="D49" s="8">
        <f t="shared" si="16"/>
        <v>3.1184463050384914</v>
      </c>
      <c r="E49" s="8">
        <f t="shared" si="17"/>
        <v>4.300546305038492</v>
      </c>
      <c r="F49" s="8">
        <v>1.0800000000000001E-2</v>
      </c>
      <c r="G49" s="8">
        <v>0.32650000000000001</v>
      </c>
      <c r="H49" s="8">
        <v>2.7928999999999999</v>
      </c>
      <c r="I49" s="8">
        <v>3.9750000000000001</v>
      </c>
      <c r="M49" t="s">
        <v>28</v>
      </c>
    </row>
    <row r="50" spans="1:13" x14ac:dyDescent="0.3">
      <c r="A50" s="3" t="s">
        <v>4</v>
      </c>
      <c r="B50" s="6">
        <v>-1191.10637137</v>
      </c>
      <c r="C50" s="8">
        <f t="shared" si="18"/>
        <v>0.50697477705810345</v>
      </c>
      <c r="D50" s="8">
        <f t="shared" si="16"/>
        <v>3.291174777058103</v>
      </c>
      <c r="E50" s="8">
        <f t="shared" si="17"/>
        <v>4.6902747770581037</v>
      </c>
      <c r="F50" s="8">
        <v>3.5799999999999998E-2</v>
      </c>
      <c r="G50" s="8">
        <v>0.36449999999999999</v>
      </c>
      <c r="H50" s="8">
        <v>2.7841999999999998</v>
      </c>
      <c r="I50" s="8">
        <v>4.1833</v>
      </c>
      <c r="M50" t="s">
        <v>28</v>
      </c>
    </row>
    <row r="51" spans="1:13" x14ac:dyDescent="0.3">
      <c r="A51" s="4" t="s">
        <v>5</v>
      </c>
      <c r="B51" s="6">
        <v>-1191.1091243400001</v>
      </c>
      <c r="C51" s="8">
        <f t="shared" si="18"/>
        <v>0.43206260919808626</v>
      </c>
      <c r="D51" s="8">
        <f t="shared" si="16"/>
        <v>3.1723626091980863</v>
      </c>
      <c r="E51" s="8">
        <f t="shared" si="17"/>
        <v>4.5197626091980858</v>
      </c>
      <c r="F51" s="8">
        <v>5.1299999999999998E-2</v>
      </c>
      <c r="G51" s="8">
        <v>0.30499999999999999</v>
      </c>
      <c r="H51" s="8">
        <v>2.7403</v>
      </c>
      <c r="I51" s="8">
        <v>4.0876999999999999</v>
      </c>
      <c r="M51" t="s">
        <v>28</v>
      </c>
    </row>
    <row r="52" spans="1:13" x14ac:dyDescent="0.3">
      <c r="A52" s="4" t="s">
        <v>6</v>
      </c>
      <c r="B52" s="6">
        <v>-1191.1086008100001</v>
      </c>
      <c r="C52" s="8">
        <f t="shared" si="18"/>
        <v>0.4463085934403444</v>
      </c>
      <c r="D52" s="8">
        <f t="shared" si="16"/>
        <v>3.1796085934403444</v>
      </c>
      <c r="E52" s="8">
        <f t="shared" si="17"/>
        <v>4.5441085934403445</v>
      </c>
      <c r="F52" s="8">
        <v>4.6600000000000003E-2</v>
      </c>
      <c r="G52" s="8">
        <v>0.35489999999999999</v>
      </c>
      <c r="H52" s="8">
        <v>2.7332999999999998</v>
      </c>
      <c r="I52" s="8">
        <v>4.0978000000000003</v>
      </c>
      <c r="M52" t="s">
        <v>28</v>
      </c>
    </row>
    <row r="53" spans="1:13" x14ac:dyDescent="0.3">
      <c r="A53" s="4" t="s">
        <v>7</v>
      </c>
      <c r="B53" s="6">
        <v>-1191.10918158</v>
      </c>
      <c r="C53" s="8">
        <f t="shared" si="18"/>
        <v>0.43050502866391516</v>
      </c>
      <c r="D53" s="8">
        <f t="shared" si="16"/>
        <v>3.2287050286639154</v>
      </c>
      <c r="E53" s="8">
        <f t="shared" si="17"/>
        <v>4.4225050286639149</v>
      </c>
      <c r="F53" s="8">
        <v>3.5000000000000001E-3</v>
      </c>
      <c r="G53" s="8">
        <v>0.38109999999999999</v>
      </c>
      <c r="H53" s="8">
        <v>2.7982</v>
      </c>
      <c r="I53" s="8">
        <v>3.992</v>
      </c>
      <c r="M53" t="s">
        <v>28</v>
      </c>
    </row>
    <row r="54" spans="1:13" x14ac:dyDescent="0.3">
      <c r="A54" s="4" t="s">
        <v>8</v>
      </c>
      <c r="B54" s="6">
        <v>-1191.07838296</v>
      </c>
      <c r="C54" s="8">
        <f t="shared" si="18"/>
        <v>1.2685785969330421</v>
      </c>
      <c r="D54" s="8">
        <f t="shared" ref="D54:D57" si="19">H54+C54</f>
        <v>1.9917785969330422</v>
      </c>
      <c r="E54" s="8">
        <f t="shared" ref="E54:E57" si="20">I54+C54</f>
        <v>4.6701785969330425</v>
      </c>
      <c r="F54" s="8">
        <v>1E-4</v>
      </c>
      <c r="G54" s="8">
        <v>0.32750000000000001</v>
      </c>
      <c r="H54" s="8">
        <v>0.72319999999999995</v>
      </c>
      <c r="I54" s="8">
        <v>3.4016000000000002</v>
      </c>
      <c r="K54" s="8">
        <f>C54-MIN(C48:C50)</f>
        <v>0.94303229189455062</v>
      </c>
      <c r="L54" s="8">
        <f>C54-MIN(C46:C47)</f>
        <v>1.2685785969330421</v>
      </c>
      <c r="M54" t="s">
        <v>26</v>
      </c>
    </row>
    <row r="55" spans="1:13" x14ac:dyDescent="0.3">
      <c r="A55" s="4" t="s">
        <v>9</v>
      </c>
      <c r="B55" s="6">
        <v>-1191.07085246</v>
      </c>
      <c r="C55" s="8">
        <f t="shared" si="18"/>
        <v>1.4734940446338545</v>
      </c>
      <c r="D55" s="8">
        <f t="shared" si="19"/>
        <v>2.4407940446338543</v>
      </c>
      <c r="E55" s="8">
        <f t="shared" si="20"/>
        <v>5.0185940446338542</v>
      </c>
      <c r="F55" s="8">
        <v>1.43E-2</v>
      </c>
      <c r="G55" s="8">
        <v>0.67259999999999998</v>
      </c>
      <c r="H55" s="8">
        <v>0.96730000000000005</v>
      </c>
      <c r="I55" s="8">
        <v>3.5451000000000001</v>
      </c>
      <c r="K55" s="8">
        <f>C55-MIN(C48:C50)</f>
        <v>1.147947739595363</v>
      </c>
      <c r="L55" s="8">
        <f>C55-MIN(C46:C47)</f>
        <v>1.4734940446338545</v>
      </c>
      <c r="M55" t="s">
        <v>26</v>
      </c>
    </row>
    <row r="56" spans="1:13" x14ac:dyDescent="0.3">
      <c r="A56" s="4" t="s">
        <v>10</v>
      </c>
      <c r="B56" s="6">
        <v>-1191.0680156200001</v>
      </c>
      <c r="C56" s="8">
        <f t="shared" si="18"/>
        <v>1.5506884326063881</v>
      </c>
      <c r="D56" s="8">
        <f t="shared" si="19"/>
        <v>2.484788432606388</v>
      </c>
      <c r="E56" s="8">
        <f t="shared" si="20"/>
        <v>5.2414884326063884</v>
      </c>
      <c r="F56" s="8">
        <v>8.5000000000000006E-3</v>
      </c>
      <c r="G56" s="8">
        <v>0.76329999999999998</v>
      </c>
      <c r="H56" s="8">
        <v>0.93410000000000004</v>
      </c>
      <c r="I56" s="8">
        <v>3.6907999999999999</v>
      </c>
      <c r="K56" s="8">
        <f>C56-MIN(C51:C53)</f>
        <v>1.120183403942473</v>
      </c>
      <c r="L56" s="8">
        <f>C56-MIN(C46:C47)</f>
        <v>1.5506884326063881</v>
      </c>
      <c r="M56" t="s">
        <v>26</v>
      </c>
    </row>
    <row r="57" spans="1:13" x14ac:dyDescent="0.3">
      <c r="A57" s="4" t="s">
        <v>20</v>
      </c>
      <c r="B57" s="6">
        <v>-1191.0681171599999</v>
      </c>
      <c r="C57" s="8">
        <f t="shared" si="18"/>
        <v>1.5479253870549512</v>
      </c>
      <c r="D57" s="8">
        <f t="shared" si="19"/>
        <v>2.1083253870549514</v>
      </c>
      <c r="E57" s="8">
        <f t="shared" si="20"/>
        <v>5.1539253870549508</v>
      </c>
      <c r="F57" s="8">
        <v>1E-4</v>
      </c>
      <c r="G57" s="8">
        <v>0.69669999999999999</v>
      </c>
      <c r="H57" s="8">
        <v>0.56040000000000001</v>
      </c>
      <c r="I57" s="8">
        <v>3.6059999999999999</v>
      </c>
      <c r="K57" s="8">
        <f>C57-MIN(C51:C53)</f>
        <v>1.117420358391036</v>
      </c>
      <c r="L57" s="8">
        <f>C57-MIN(C46:C47)</f>
        <v>1.5479253870549512</v>
      </c>
      <c r="M57" t="s">
        <v>26</v>
      </c>
    </row>
  </sheetData>
  <mergeCells count="2">
    <mergeCell ref="Q9:T9"/>
    <mergeCell ref="Q15:T1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gas</vt:lpstr>
      <vt:lpstr>chloroform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Luca Muccioli</dc:creator>
  <cp:lastModifiedBy>Anna Maugeri</cp:lastModifiedBy>
  <dcterms:created xsi:type="dcterms:W3CDTF">2025-04-27T11:53:54Z</dcterms:created>
  <dcterms:modified xsi:type="dcterms:W3CDTF">2026-07-14T12:48:25Z</dcterms:modified>
</cp:coreProperties>
</file>